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75" yWindow="255" windowWidth="23385" windowHeight="11760" tabRatio="680"/>
  </bookViews>
  <sheets>
    <sheet name="Ф_2 " sheetId="2" r:id="rId1"/>
  </sheets>
  <definedNames>
    <definedName name="_xlnm._FilterDatabase" localSheetId="0" hidden="1">'Ф_2 '!$A$17:$CT$76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'Ф_2 '!$14:$17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'Ф_2 '!$A$1:$CQ$77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D57" i="2"/>
  <c r="AN57" l="1"/>
  <c r="BH55" l="1"/>
  <c r="AX55"/>
  <c r="AX56"/>
  <c r="CB51"/>
  <c r="CB50"/>
  <c r="BR50"/>
  <c r="BH50"/>
  <c r="AQ76"/>
  <c r="AN76"/>
  <c r="AN56"/>
  <c r="S57"/>
  <c r="U76"/>
  <c r="U57"/>
  <c r="X57" s="1"/>
  <c r="U56"/>
  <c r="X56" s="1"/>
  <c r="U55"/>
  <c r="X55" s="1"/>
  <c r="U51"/>
  <c r="X51" s="1"/>
  <c r="X76"/>
  <c r="S56" l="1"/>
  <c r="R56"/>
  <c r="R54" s="1"/>
  <c r="S55"/>
  <c r="R55"/>
  <c r="S51"/>
  <c r="R51"/>
  <c r="S50"/>
  <c r="R50"/>
  <c r="CO57"/>
  <c r="CN57"/>
  <c r="CM57"/>
  <c r="CL57"/>
  <c r="CK57"/>
  <c r="CJ57"/>
  <c r="CI57"/>
  <c r="CH57"/>
  <c r="CG57"/>
  <c r="CF57"/>
  <c r="AR57"/>
  <c r="AN54"/>
  <c r="AD54"/>
  <c r="R57"/>
  <c r="O57"/>
  <c r="O54" s="1"/>
  <c r="L57"/>
  <c r="K57"/>
  <c r="K54" s="1"/>
  <c r="I54"/>
  <c r="J54"/>
  <c r="L54"/>
  <c r="M54"/>
  <c r="N54"/>
  <c r="P54"/>
  <c r="Q54"/>
  <c r="V54"/>
  <c r="Y54"/>
  <c r="Z54"/>
  <c r="AA54"/>
  <c r="AB54"/>
  <c r="AE54"/>
  <c r="AF54"/>
  <c r="AG54"/>
  <c r="AI54"/>
  <c r="AJ54"/>
  <c r="AK54"/>
  <c r="AL54"/>
  <c r="AO54"/>
  <c r="AP54"/>
  <c r="AQ54"/>
  <c r="AS54"/>
  <c r="AT54"/>
  <c r="AU54"/>
  <c r="AV54"/>
  <c r="AX54"/>
  <c r="AY54"/>
  <c r="AZ54"/>
  <c r="BA54"/>
  <c r="BC54"/>
  <c r="BD54"/>
  <c r="BE54"/>
  <c r="BF54"/>
  <c r="BH54"/>
  <c r="BI54"/>
  <c r="BJ54"/>
  <c r="BK54"/>
  <c r="BM54"/>
  <c r="BN54"/>
  <c r="BO54"/>
  <c r="BP54"/>
  <c r="BR54"/>
  <c r="BS54"/>
  <c r="BT54"/>
  <c r="BU54"/>
  <c r="BW54"/>
  <c r="BX54"/>
  <c r="BY54"/>
  <c r="BZ54"/>
  <c r="CB54"/>
  <c r="CC54"/>
  <c r="CD54"/>
  <c r="CE54"/>
  <c r="H54"/>
  <c r="CP57" l="1"/>
  <c r="S54"/>
  <c r="AI56"/>
  <c r="BW55"/>
  <c r="BM55"/>
  <c r="AS51"/>
  <c r="AI51"/>
  <c r="BW50"/>
  <c r="BM50"/>
  <c r="BC50"/>
  <c r="Q51"/>
  <c r="AM56" l="1"/>
  <c r="CA50"/>
  <c r="BQ50"/>
  <c r="CO56"/>
  <c r="CN56"/>
  <c r="CM56"/>
  <c r="CL56"/>
  <c r="CJ56"/>
  <c r="CI56"/>
  <c r="CH56"/>
  <c r="CG56"/>
  <c r="CF56"/>
  <c r="CA56"/>
  <c r="BV56"/>
  <c r="BQ56"/>
  <c r="BL56"/>
  <c r="BG56"/>
  <c r="BB56"/>
  <c r="AW56"/>
  <c r="AR56"/>
  <c r="CO55"/>
  <c r="CN55"/>
  <c r="CM55"/>
  <c r="CM54" s="1"/>
  <c r="CL55"/>
  <c r="CJ55"/>
  <c r="CI55"/>
  <c r="CI54" s="1"/>
  <c r="CH55"/>
  <c r="CG55"/>
  <c r="CF55"/>
  <c r="CF54" s="1"/>
  <c r="CA55"/>
  <c r="CA54" s="1"/>
  <c r="BV55"/>
  <c r="BQ55"/>
  <c r="BQ54" s="1"/>
  <c r="BL55"/>
  <c r="BG55"/>
  <c r="BB55"/>
  <c r="BB54" s="1"/>
  <c r="AW55"/>
  <c r="AW54" s="1"/>
  <c r="AR55"/>
  <c r="AM55"/>
  <c r="CO50"/>
  <c r="CN50"/>
  <c r="CM50"/>
  <c r="CL50"/>
  <c r="CJ50"/>
  <c r="CI50"/>
  <c r="CH50"/>
  <c r="CG50"/>
  <c r="CF50"/>
  <c r="BV50"/>
  <c r="BL50"/>
  <c r="BG50"/>
  <c r="BB50"/>
  <c r="AW50"/>
  <c r="AR50"/>
  <c r="AM50"/>
  <c r="T56"/>
  <c r="W56" s="1"/>
  <c r="T51"/>
  <c r="W51" s="1"/>
  <c r="Q56"/>
  <c r="O56"/>
  <c r="P56"/>
  <c r="P51"/>
  <c r="I56"/>
  <c r="H56"/>
  <c r="AH56"/>
  <c r="AC56"/>
  <c r="AH51"/>
  <c r="AC51"/>
  <c r="Q50"/>
  <c r="CO76"/>
  <c r="CN76"/>
  <c r="CM76"/>
  <c r="CL76"/>
  <c r="CJ76"/>
  <c r="CI76"/>
  <c r="CH76"/>
  <c r="CG76"/>
  <c r="CO51"/>
  <c r="CN51"/>
  <c r="CM51"/>
  <c r="CL51"/>
  <c r="CJ51"/>
  <c r="CI51"/>
  <c r="CH51"/>
  <c r="CG51"/>
  <c r="BV54" l="1"/>
  <c r="CJ54"/>
  <c r="CK56"/>
  <c r="BL54"/>
  <c r="CH54"/>
  <c r="CO54"/>
  <c r="BG54"/>
  <c r="CG54"/>
  <c r="CN54"/>
  <c r="AM54"/>
  <c r="CL54"/>
  <c r="CP55"/>
  <c r="AR54"/>
  <c r="CP56"/>
  <c r="CP50"/>
  <c r="CK55"/>
  <c r="CK50"/>
  <c r="AI76"/>
  <c r="CG75" s="1"/>
  <c r="AM51"/>
  <c r="BM49"/>
  <c r="BM47" s="1"/>
  <c r="CF52"/>
  <c r="BB52"/>
  <c r="CF51"/>
  <c r="CF49" s="1"/>
  <c r="CF47" s="1"/>
  <c r="CA51"/>
  <c r="BV51"/>
  <c r="BQ51"/>
  <c r="BL51"/>
  <c r="BL49" s="1"/>
  <c r="BL47" s="1"/>
  <c r="BG51"/>
  <c r="BB51"/>
  <c r="AW51"/>
  <c r="AR51"/>
  <c r="CO75"/>
  <c r="CN75"/>
  <c r="CL75"/>
  <c r="CJ75"/>
  <c r="CI75"/>
  <c r="CH75"/>
  <c r="CF76"/>
  <c r="CF75" s="1"/>
  <c r="CF24" s="1"/>
  <c r="CA76"/>
  <c r="CA75" s="1"/>
  <c r="CA24" s="1"/>
  <c r="BV76"/>
  <c r="BV75" s="1"/>
  <c r="BV24" s="1"/>
  <c r="BQ76"/>
  <c r="BQ75" s="1"/>
  <c r="BQ24" s="1"/>
  <c r="BL76"/>
  <c r="BL75" s="1"/>
  <c r="BL24" s="1"/>
  <c r="BG76"/>
  <c r="BG75" s="1"/>
  <c r="BG24" s="1"/>
  <c r="BB76"/>
  <c r="AW76"/>
  <c r="AW75" s="1"/>
  <c r="AW24" s="1"/>
  <c r="AR76"/>
  <c r="AR75" s="1"/>
  <c r="AR24" s="1"/>
  <c r="CE75"/>
  <c r="CE24" s="1"/>
  <c r="CD75"/>
  <c r="CD24" s="1"/>
  <c r="CC75"/>
  <c r="CC24" s="1"/>
  <c r="CB75"/>
  <c r="CB24" s="1"/>
  <c r="BZ75"/>
  <c r="BZ24" s="1"/>
  <c r="BY75"/>
  <c r="BY24" s="1"/>
  <c r="BX75"/>
  <c r="BX24" s="1"/>
  <c r="BW75"/>
  <c r="BW24" s="1"/>
  <c r="CF70"/>
  <c r="CF21" s="1"/>
  <c r="CE70"/>
  <c r="CE21" s="1"/>
  <c r="CD70"/>
  <c r="CD21" s="1"/>
  <c r="CC70"/>
  <c r="CB70"/>
  <c r="CB21" s="1"/>
  <c r="CA70"/>
  <c r="CA21" s="1"/>
  <c r="BZ70"/>
  <c r="BY70"/>
  <c r="BY21" s="1"/>
  <c r="BX70"/>
  <c r="BX21" s="1"/>
  <c r="BW70"/>
  <c r="BW21" s="1"/>
  <c r="CF67"/>
  <c r="CE67"/>
  <c r="CD67"/>
  <c r="CC67"/>
  <c r="CB67"/>
  <c r="CA67"/>
  <c r="BZ67"/>
  <c r="BY67"/>
  <c r="BX67"/>
  <c r="BW67"/>
  <c r="CF58"/>
  <c r="CE58"/>
  <c r="CD58"/>
  <c r="CC58"/>
  <c r="CB58"/>
  <c r="CA58"/>
  <c r="BZ58"/>
  <c r="BY58"/>
  <c r="BX58"/>
  <c r="BW58"/>
  <c r="CE52"/>
  <c r="CD52"/>
  <c r="CC52"/>
  <c r="CB52"/>
  <c r="BZ52"/>
  <c r="BY52"/>
  <c r="BX52"/>
  <c r="BW52"/>
  <c r="CE49"/>
  <c r="CE47" s="1"/>
  <c r="CD49"/>
  <c r="CD47" s="1"/>
  <c r="CC49"/>
  <c r="CC47" s="1"/>
  <c r="CB49"/>
  <c r="CB47" s="1"/>
  <c r="BZ49"/>
  <c r="BZ47" s="1"/>
  <c r="BY49"/>
  <c r="BY47" s="1"/>
  <c r="BX49"/>
  <c r="BX47" s="1"/>
  <c r="BW49"/>
  <c r="BW47" s="1"/>
  <c r="CF43"/>
  <c r="CE43"/>
  <c r="CD43"/>
  <c r="CC43"/>
  <c r="CB43"/>
  <c r="CA43"/>
  <c r="BZ43"/>
  <c r="BY43"/>
  <c r="BX43"/>
  <c r="BW43"/>
  <c r="CF39"/>
  <c r="CE39"/>
  <c r="CD39"/>
  <c r="CC39"/>
  <c r="CB39"/>
  <c r="CA39"/>
  <c r="BZ39"/>
  <c r="BY39"/>
  <c r="BX39"/>
  <c r="BW39"/>
  <c r="CF35"/>
  <c r="CE35"/>
  <c r="CD35"/>
  <c r="CC35"/>
  <c r="CC34" s="1"/>
  <c r="CB35"/>
  <c r="CA35"/>
  <c r="BZ35"/>
  <c r="BY35"/>
  <c r="BX35"/>
  <c r="BW35"/>
  <c r="BW34" s="1"/>
  <c r="CF31"/>
  <c r="CE31"/>
  <c r="CD31"/>
  <c r="CC31"/>
  <c r="CB31"/>
  <c r="CA31"/>
  <c r="BZ31"/>
  <c r="BY31"/>
  <c r="BX31"/>
  <c r="BW31"/>
  <c r="CF27"/>
  <c r="CE27"/>
  <c r="CD27"/>
  <c r="CC27"/>
  <c r="CB27"/>
  <c r="CA27"/>
  <c r="BZ27"/>
  <c r="BY27"/>
  <c r="BX27"/>
  <c r="BW27"/>
  <c r="CF23"/>
  <c r="CE23"/>
  <c r="CD23"/>
  <c r="CC23"/>
  <c r="CB23"/>
  <c r="CA23"/>
  <c r="BZ23"/>
  <c r="BY23"/>
  <c r="BX23"/>
  <c r="BW23"/>
  <c r="CF22"/>
  <c r="CE22"/>
  <c r="CD22"/>
  <c r="CC22"/>
  <c r="CB22"/>
  <c r="CA22"/>
  <c r="BZ22"/>
  <c r="BY22"/>
  <c r="BX22"/>
  <c r="BW22"/>
  <c r="CC21"/>
  <c r="BZ21"/>
  <c r="BU75"/>
  <c r="BU24" s="1"/>
  <c r="BT75"/>
  <c r="BS75"/>
  <c r="BS24" s="1"/>
  <c r="BR75"/>
  <c r="BR24" s="1"/>
  <c r="BP75"/>
  <c r="BP24" s="1"/>
  <c r="BO75"/>
  <c r="BO24" s="1"/>
  <c r="BN75"/>
  <c r="BN24" s="1"/>
  <c r="BM75"/>
  <c r="BM24" s="1"/>
  <c r="BV70"/>
  <c r="BV21" s="1"/>
  <c r="BU70"/>
  <c r="BU21" s="1"/>
  <c r="BT70"/>
  <c r="BS70"/>
  <c r="BS21" s="1"/>
  <c r="BR70"/>
  <c r="BR21" s="1"/>
  <c r="BQ70"/>
  <c r="BP70"/>
  <c r="BP21" s="1"/>
  <c r="BO70"/>
  <c r="BO21" s="1"/>
  <c r="BN70"/>
  <c r="BN21" s="1"/>
  <c r="BM70"/>
  <c r="BV67"/>
  <c r="BU67"/>
  <c r="BT67"/>
  <c r="BS67"/>
  <c r="BR67"/>
  <c r="BQ67"/>
  <c r="BP67"/>
  <c r="BO67"/>
  <c r="BN67"/>
  <c r="BM67"/>
  <c r="BV58"/>
  <c r="BU58"/>
  <c r="BT58"/>
  <c r="BS58"/>
  <c r="BR58"/>
  <c r="BQ58"/>
  <c r="BP58"/>
  <c r="BO58"/>
  <c r="BN58"/>
  <c r="BM58"/>
  <c r="BU52"/>
  <c r="BT52"/>
  <c r="BR52"/>
  <c r="BP52"/>
  <c r="BO52"/>
  <c r="BN52"/>
  <c r="BM52"/>
  <c r="BS52"/>
  <c r="BU49"/>
  <c r="BU47" s="1"/>
  <c r="BT49"/>
  <c r="BT47" s="1"/>
  <c r="BS49"/>
  <c r="BS47" s="1"/>
  <c r="BR49"/>
  <c r="BR47" s="1"/>
  <c r="BP49"/>
  <c r="BP47" s="1"/>
  <c r="BO49"/>
  <c r="BO47" s="1"/>
  <c r="BN49"/>
  <c r="BN47" s="1"/>
  <c r="BV43"/>
  <c r="BU43"/>
  <c r="BT43"/>
  <c r="BS43"/>
  <c r="BR43"/>
  <c r="BQ43"/>
  <c r="BP43"/>
  <c r="BO43"/>
  <c r="BN43"/>
  <c r="BM43"/>
  <c r="BV39"/>
  <c r="BU39"/>
  <c r="BT39"/>
  <c r="BS39"/>
  <c r="BR39"/>
  <c r="BQ39"/>
  <c r="BP39"/>
  <c r="BO39"/>
  <c r="BN39"/>
  <c r="BM39"/>
  <c r="BV35"/>
  <c r="BU35"/>
  <c r="BT35"/>
  <c r="BS35"/>
  <c r="BR35"/>
  <c r="BQ35"/>
  <c r="BP35"/>
  <c r="BO35"/>
  <c r="BN35"/>
  <c r="BM35"/>
  <c r="BV31"/>
  <c r="BU31"/>
  <c r="BT31"/>
  <c r="BS31"/>
  <c r="BR31"/>
  <c r="BQ31"/>
  <c r="BP31"/>
  <c r="BO31"/>
  <c r="BN31"/>
  <c r="BM31"/>
  <c r="BV27"/>
  <c r="BU27"/>
  <c r="BT27"/>
  <c r="BS27"/>
  <c r="BR27"/>
  <c r="BQ27"/>
  <c r="BP27"/>
  <c r="BO27"/>
  <c r="BN27"/>
  <c r="BM27"/>
  <c r="BT24"/>
  <c r="BV23"/>
  <c r="BU23"/>
  <c r="BT23"/>
  <c r="BS23"/>
  <c r="BR23"/>
  <c r="BQ23"/>
  <c r="BP23"/>
  <c r="BO23"/>
  <c r="BN23"/>
  <c r="BM23"/>
  <c r="BV22"/>
  <c r="BU22"/>
  <c r="BT22"/>
  <c r="BS22"/>
  <c r="BR22"/>
  <c r="BQ22"/>
  <c r="BP22"/>
  <c r="BO22"/>
  <c r="BN22"/>
  <c r="BM22"/>
  <c r="BT21"/>
  <c r="BQ21"/>
  <c r="BM21"/>
  <c r="BK75"/>
  <c r="BK24" s="1"/>
  <c r="BJ75"/>
  <c r="BJ24" s="1"/>
  <c r="BI75"/>
  <c r="BI24" s="1"/>
  <c r="BH75"/>
  <c r="BH24" s="1"/>
  <c r="BF75"/>
  <c r="BF24" s="1"/>
  <c r="BE75"/>
  <c r="BE24" s="1"/>
  <c r="BD75"/>
  <c r="BD24" s="1"/>
  <c r="BC75"/>
  <c r="BC24" s="1"/>
  <c r="BL70"/>
  <c r="BL21" s="1"/>
  <c r="BK70"/>
  <c r="BK21" s="1"/>
  <c r="BJ70"/>
  <c r="BJ21" s="1"/>
  <c r="BI70"/>
  <c r="BI21" s="1"/>
  <c r="BH70"/>
  <c r="BG70"/>
  <c r="BG21" s="1"/>
  <c r="BF70"/>
  <c r="BF21" s="1"/>
  <c r="BE70"/>
  <c r="BD70"/>
  <c r="BD21" s="1"/>
  <c r="BC70"/>
  <c r="BC21" s="1"/>
  <c r="BL67"/>
  <c r="BK67"/>
  <c r="BJ67"/>
  <c r="BI67"/>
  <c r="BH67"/>
  <c r="BG67"/>
  <c r="BF67"/>
  <c r="BE67"/>
  <c r="BD67"/>
  <c r="BC67"/>
  <c r="BL58"/>
  <c r="BK58"/>
  <c r="BJ58"/>
  <c r="BI58"/>
  <c r="BH58"/>
  <c r="BG58"/>
  <c r="BF58"/>
  <c r="BE58"/>
  <c r="BD58"/>
  <c r="BC58"/>
  <c r="BG52"/>
  <c r="BK52"/>
  <c r="BJ52"/>
  <c r="BI52"/>
  <c r="BH52"/>
  <c r="BF52"/>
  <c r="BE52"/>
  <c r="BD52"/>
  <c r="BC52"/>
  <c r="BK49"/>
  <c r="BK47" s="1"/>
  <c r="BJ49"/>
  <c r="BJ47" s="1"/>
  <c r="BI49"/>
  <c r="BI47" s="1"/>
  <c r="BH49"/>
  <c r="BH47" s="1"/>
  <c r="BF49"/>
  <c r="BF47" s="1"/>
  <c r="BE49"/>
  <c r="BE47" s="1"/>
  <c r="BD49"/>
  <c r="BD47" s="1"/>
  <c r="BC49"/>
  <c r="BC47" s="1"/>
  <c r="BL43"/>
  <c r="BK43"/>
  <c r="BJ43"/>
  <c r="BI43"/>
  <c r="BH43"/>
  <c r="BG43"/>
  <c r="BF43"/>
  <c r="BE43"/>
  <c r="BD43"/>
  <c r="BC43"/>
  <c r="BL39"/>
  <c r="BK39"/>
  <c r="BJ39"/>
  <c r="BI39"/>
  <c r="BH39"/>
  <c r="BG39"/>
  <c r="BF39"/>
  <c r="BE39"/>
  <c r="BD39"/>
  <c r="BC39"/>
  <c r="BL35"/>
  <c r="BK35"/>
  <c r="BJ35"/>
  <c r="BI35"/>
  <c r="BH35"/>
  <c r="BG35"/>
  <c r="BF35"/>
  <c r="BE35"/>
  <c r="BD35"/>
  <c r="BC35"/>
  <c r="BL31"/>
  <c r="BK31"/>
  <c r="BJ31"/>
  <c r="BI31"/>
  <c r="BH31"/>
  <c r="BG31"/>
  <c r="BF31"/>
  <c r="BE31"/>
  <c r="BD31"/>
  <c r="BC31"/>
  <c r="BL27"/>
  <c r="BK27"/>
  <c r="BJ27"/>
  <c r="BI27"/>
  <c r="BH27"/>
  <c r="BG27"/>
  <c r="BF27"/>
  <c r="BE27"/>
  <c r="BD27"/>
  <c r="BC27"/>
  <c r="BL23"/>
  <c r="BK23"/>
  <c r="BJ23"/>
  <c r="BI23"/>
  <c r="BH23"/>
  <c r="BG23"/>
  <c r="BF23"/>
  <c r="BE23"/>
  <c r="BD23"/>
  <c r="BC23"/>
  <c r="BL22"/>
  <c r="BK22"/>
  <c r="BJ22"/>
  <c r="BI22"/>
  <c r="BH22"/>
  <c r="BG22"/>
  <c r="BF22"/>
  <c r="BE22"/>
  <c r="BD22"/>
  <c r="BC22"/>
  <c r="BH21"/>
  <c r="BE21"/>
  <c r="BB75"/>
  <c r="BB24" s="1"/>
  <c r="BA75"/>
  <c r="BA24" s="1"/>
  <c r="AZ75"/>
  <c r="AY75"/>
  <c r="AY24" s="1"/>
  <c r="AX75"/>
  <c r="AX24" s="1"/>
  <c r="AV75"/>
  <c r="AV24" s="1"/>
  <c r="AU75"/>
  <c r="AU24" s="1"/>
  <c r="AT75"/>
  <c r="AT24" s="1"/>
  <c r="AS75"/>
  <c r="AS24" s="1"/>
  <c r="BB70"/>
  <c r="BB21" s="1"/>
  <c r="BA70"/>
  <c r="BA21" s="1"/>
  <c r="AZ70"/>
  <c r="AZ21" s="1"/>
  <c r="AY70"/>
  <c r="AY21" s="1"/>
  <c r="AX70"/>
  <c r="AX21" s="1"/>
  <c r="AW70"/>
  <c r="AW21" s="1"/>
  <c r="AV70"/>
  <c r="AV21" s="1"/>
  <c r="AU70"/>
  <c r="AU21" s="1"/>
  <c r="AT70"/>
  <c r="AT21" s="1"/>
  <c r="AS70"/>
  <c r="AS21" s="1"/>
  <c r="BB67"/>
  <c r="BA67"/>
  <c r="AZ67"/>
  <c r="AY67"/>
  <c r="AX67"/>
  <c r="AW67"/>
  <c r="AV67"/>
  <c r="AU67"/>
  <c r="AT67"/>
  <c r="AS67"/>
  <c r="BB58"/>
  <c r="BA58"/>
  <c r="AZ58"/>
  <c r="AY58"/>
  <c r="AX58"/>
  <c r="AW58"/>
  <c r="AV58"/>
  <c r="AU58"/>
  <c r="AT58"/>
  <c r="AS58"/>
  <c r="BA52"/>
  <c r="AZ52"/>
  <c r="AY52"/>
  <c r="AX52"/>
  <c r="AV52"/>
  <c r="AU52"/>
  <c r="AT52"/>
  <c r="AS52"/>
  <c r="BB49"/>
  <c r="BB47" s="1"/>
  <c r="BA49"/>
  <c r="BA47" s="1"/>
  <c r="AZ49"/>
  <c r="AZ47" s="1"/>
  <c r="AY49"/>
  <c r="AY47" s="1"/>
  <c r="AX49"/>
  <c r="AX47" s="1"/>
  <c r="AV49"/>
  <c r="AV47" s="1"/>
  <c r="AU49"/>
  <c r="AU47" s="1"/>
  <c r="AT49"/>
  <c r="AT47" s="1"/>
  <c r="AS49"/>
  <c r="AS47" s="1"/>
  <c r="BB43"/>
  <c r="BA43"/>
  <c r="AZ43"/>
  <c r="AY43"/>
  <c r="AX43"/>
  <c r="AW43"/>
  <c r="AV43"/>
  <c r="AU43"/>
  <c r="AT43"/>
  <c r="AS43"/>
  <c r="BB39"/>
  <c r="BA39"/>
  <c r="AZ39"/>
  <c r="AY39"/>
  <c r="AX39"/>
  <c r="AW39"/>
  <c r="AV39"/>
  <c r="AU39"/>
  <c r="AT39"/>
  <c r="AS39"/>
  <c r="BB35"/>
  <c r="BA35"/>
  <c r="AZ35"/>
  <c r="AY35"/>
  <c r="AX35"/>
  <c r="AW35"/>
  <c r="AV35"/>
  <c r="AU35"/>
  <c r="AT35"/>
  <c r="AS35"/>
  <c r="BB31"/>
  <c r="BA31"/>
  <c r="AZ31"/>
  <c r="AY31"/>
  <c r="AX31"/>
  <c r="AW31"/>
  <c r="AV31"/>
  <c r="AU31"/>
  <c r="AT31"/>
  <c r="AS31"/>
  <c r="BB27"/>
  <c r="BA27"/>
  <c r="AZ27"/>
  <c r="AY27"/>
  <c r="AX27"/>
  <c r="AW27"/>
  <c r="AV27"/>
  <c r="AU27"/>
  <c r="AT27"/>
  <c r="AS27"/>
  <c r="AZ24"/>
  <c r="BB23"/>
  <c r="BA23"/>
  <c r="AZ23"/>
  <c r="AY23"/>
  <c r="AX23"/>
  <c r="AW23"/>
  <c r="AV23"/>
  <c r="AU23"/>
  <c r="AT23"/>
  <c r="AS23"/>
  <c r="BB22"/>
  <c r="BA22"/>
  <c r="AZ22"/>
  <c r="AY22"/>
  <c r="AX22"/>
  <c r="AW22"/>
  <c r="AV22"/>
  <c r="AU22"/>
  <c r="AT22"/>
  <c r="AS22"/>
  <c r="I75"/>
  <c r="J75"/>
  <c r="K75"/>
  <c r="L75"/>
  <c r="M75"/>
  <c r="N75"/>
  <c r="O75"/>
  <c r="P75"/>
  <c r="R75"/>
  <c r="S75"/>
  <c r="U75"/>
  <c r="V75"/>
  <c r="Y75"/>
  <c r="Z75"/>
  <c r="AA75"/>
  <c r="AB75"/>
  <c r="AD75"/>
  <c r="AE75"/>
  <c r="AF75"/>
  <c r="AG75"/>
  <c r="AI75"/>
  <c r="AJ75"/>
  <c r="AK75"/>
  <c r="AL75"/>
  <c r="AN75"/>
  <c r="AN24" s="1"/>
  <c r="AO75"/>
  <c r="AO24" s="1"/>
  <c r="AP75"/>
  <c r="AP24" s="1"/>
  <c r="AQ75"/>
  <c r="AQ24" s="1"/>
  <c r="CM75"/>
  <c r="H75"/>
  <c r="AH76"/>
  <c r="AH75" s="1"/>
  <c r="AC76"/>
  <c r="AC75" s="1"/>
  <c r="AH55"/>
  <c r="AH54" s="1"/>
  <c r="AC55"/>
  <c r="AC54" s="1"/>
  <c r="P50"/>
  <c r="Q55"/>
  <c r="T55" s="1"/>
  <c r="W55" s="1"/>
  <c r="W54" s="1"/>
  <c r="P55"/>
  <c r="Q76"/>
  <c r="Q75" s="1"/>
  <c r="P76"/>
  <c r="AR70"/>
  <c r="AR21" s="1"/>
  <c r="AQ70"/>
  <c r="AQ21" s="1"/>
  <c r="AP70"/>
  <c r="AP21" s="1"/>
  <c r="AO70"/>
  <c r="AO21" s="1"/>
  <c r="AN70"/>
  <c r="AN21" s="1"/>
  <c r="AR67"/>
  <c r="AQ67"/>
  <c r="AP67"/>
  <c r="AO67"/>
  <c r="AN67"/>
  <c r="AR58"/>
  <c r="AQ58"/>
  <c r="AP58"/>
  <c r="AO58"/>
  <c r="AN58"/>
  <c r="AQ52"/>
  <c r="AP52"/>
  <c r="AO52"/>
  <c r="AN52"/>
  <c r="AQ49"/>
  <c r="AQ47" s="1"/>
  <c r="AP49"/>
  <c r="AP47" s="1"/>
  <c r="AO49"/>
  <c r="AO47" s="1"/>
  <c r="AN49"/>
  <c r="AN47" s="1"/>
  <c r="AR43"/>
  <c r="AQ43"/>
  <c r="AP43"/>
  <c r="AO43"/>
  <c r="AN43"/>
  <c r="AR39"/>
  <c r="AQ39"/>
  <c r="AP39"/>
  <c r="AO39"/>
  <c r="AN39"/>
  <c r="AR35"/>
  <c r="AQ35"/>
  <c r="AP35"/>
  <c r="AO35"/>
  <c r="AN35"/>
  <c r="AR31"/>
  <c r="AQ31"/>
  <c r="AP31"/>
  <c r="AO31"/>
  <c r="AN31"/>
  <c r="AR27"/>
  <c r="AQ27"/>
  <c r="AP27"/>
  <c r="AO27"/>
  <c r="AN27"/>
  <c r="AR23"/>
  <c r="AQ23"/>
  <c r="AP23"/>
  <c r="AO23"/>
  <c r="AN23"/>
  <c r="AR22"/>
  <c r="AQ22"/>
  <c r="AP22"/>
  <c r="AO22"/>
  <c r="AN22"/>
  <c r="AH50"/>
  <c r="AC50"/>
  <c r="BO34" l="1"/>
  <c r="BU34"/>
  <c r="BU26" s="1"/>
  <c r="BU19" s="1"/>
  <c r="CK54"/>
  <c r="CP54"/>
  <c r="AU34"/>
  <c r="BA34"/>
  <c r="X54"/>
  <c r="T54"/>
  <c r="AS34"/>
  <c r="BK34"/>
  <c r="BK26" s="1"/>
  <c r="BK19" s="1"/>
  <c r="BZ34"/>
  <c r="CF34"/>
  <c r="CB34"/>
  <c r="CB26" s="1"/>
  <c r="CB19" s="1"/>
  <c r="CA34"/>
  <c r="CA26" s="1"/>
  <c r="CA19" s="1"/>
  <c r="CP76"/>
  <c r="CP75" s="1"/>
  <c r="BX34"/>
  <c r="BX26" s="1"/>
  <c r="BX19" s="1"/>
  <c r="CD34"/>
  <c r="CD26" s="1"/>
  <c r="CD19" s="1"/>
  <c r="AX34"/>
  <c r="BR34"/>
  <c r="BR26" s="1"/>
  <c r="BR19" s="1"/>
  <c r="AS26"/>
  <c r="AS19" s="1"/>
  <c r="BO26"/>
  <c r="BO19" s="1"/>
  <c r="AV34"/>
  <c r="AV26" s="1"/>
  <c r="AV19" s="1"/>
  <c r="CP51"/>
  <c r="AY34"/>
  <c r="BC34"/>
  <c r="BC26" s="1"/>
  <c r="BC19" s="1"/>
  <c r="BI34"/>
  <c r="BI26" s="1"/>
  <c r="BI19" s="1"/>
  <c r="BZ26"/>
  <c r="BZ19" s="1"/>
  <c r="CF26"/>
  <c r="CF19" s="1"/>
  <c r="CK51"/>
  <c r="BN46"/>
  <c r="BN20" s="1"/>
  <c r="BJ34"/>
  <c r="BJ26" s="1"/>
  <c r="BJ19" s="1"/>
  <c r="BE26"/>
  <c r="BE19" s="1"/>
  <c r="BE34"/>
  <c r="BV49"/>
  <c r="BV47" s="1"/>
  <c r="AY26"/>
  <c r="AY19" s="1"/>
  <c r="BB34"/>
  <c r="BB26" s="1"/>
  <c r="BB19" s="1"/>
  <c r="BP34"/>
  <c r="BP26" s="1"/>
  <c r="BP19" s="1"/>
  <c r="BV34"/>
  <c r="BV26" s="1"/>
  <c r="BV19" s="1"/>
  <c r="T76"/>
  <c r="W76" s="1"/>
  <c r="W75" s="1"/>
  <c r="BH34"/>
  <c r="BH26" s="1"/>
  <c r="BH19" s="1"/>
  <c r="AM76"/>
  <c r="CK76" s="1"/>
  <c r="BV52"/>
  <c r="AX26"/>
  <c r="AX19" s="1"/>
  <c r="BD34"/>
  <c r="BD26" s="1"/>
  <c r="BD19" s="1"/>
  <c r="BL52"/>
  <c r="BL46" s="1"/>
  <c r="BL20" s="1"/>
  <c r="AW52"/>
  <c r="BQ52"/>
  <c r="CA52"/>
  <c r="BP46"/>
  <c r="BP20" s="1"/>
  <c r="AW49"/>
  <c r="AW47" s="1"/>
  <c r="BG49"/>
  <c r="BG47" s="1"/>
  <c r="BG46" s="1"/>
  <c r="BG20" s="1"/>
  <c r="BQ49"/>
  <c r="BQ47" s="1"/>
  <c r="CA49"/>
  <c r="CA47" s="1"/>
  <c r="CE46"/>
  <c r="CE20" s="1"/>
  <c r="BY46"/>
  <c r="BY20" s="1"/>
  <c r="BS46"/>
  <c r="BS20" s="1"/>
  <c r="BJ46"/>
  <c r="BJ20" s="1"/>
  <c r="BD46"/>
  <c r="BD20" s="1"/>
  <c r="AT46"/>
  <c r="AT20" s="1"/>
  <c r="AZ46"/>
  <c r="AZ20" s="1"/>
  <c r="BT46"/>
  <c r="BT20" s="1"/>
  <c r="BI46"/>
  <c r="BI20" s="1"/>
  <c r="BW26"/>
  <c r="BW19" s="1"/>
  <c r="CC26"/>
  <c r="CC19" s="1"/>
  <c r="BF34"/>
  <c r="BF26" s="1"/>
  <c r="BF19" s="1"/>
  <c r="BL34"/>
  <c r="BL26" s="1"/>
  <c r="BL19" s="1"/>
  <c r="BH46"/>
  <c r="BH20" s="1"/>
  <c r="BO46"/>
  <c r="BO20" s="1"/>
  <c r="BU46"/>
  <c r="BU20" s="1"/>
  <c r="BX46"/>
  <c r="BX20" s="1"/>
  <c r="AW34"/>
  <c r="AW26" s="1"/>
  <c r="AW19" s="1"/>
  <c r="BQ34"/>
  <c r="BQ26" s="1"/>
  <c r="BQ19" s="1"/>
  <c r="BM34"/>
  <c r="BM26" s="1"/>
  <c r="BM19" s="1"/>
  <c r="BS34"/>
  <c r="BS26" s="1"/>
  <c r="BS19" s="1"/>
  <c r="BY34"/>
  <c r="BY26" s="1"/>
  <c r="BY19" s="1"/>
  <c r="CE34"/>
  <c r="CE26" s="1"/>
  <c r="CE19" s="1"/>
  <c r="BW46"/>
  <c r="BW20" s="1"/>
  <c r="CC46"/>
  <c r="CC20" s="1"/>
  <c r="CD46"/>
  <c r="CD20" s="1"/>
  <c r="AU26"/>
  <c r="AU19" s="1"/>
  <c r="BA26"/>
  <c r="BA19" s="1"/>
  <c r="AV46"/>
  <c r="AV20" s="1"/>
  <c r="AU46"/>
  <c r="AU20" s="1"/>
  <c r="BA46"/>
  <c r="BA20" s="1"/>
  <c r="BG34"/>
  <c r="BG26" s="1"/>
  <c r="BG19" s="1"/>
  <c r="BF46"/>
  <c r="BF20" s="1"/>
  <c r="BE46"/>
  <c r="BE20" s="1"/>
  <c r="BK46"/>
  <c r="BK20" s="1"/>
  <c r="BM46"/>
  <c r="BM20" s="1"/>
  <c r="BR46"/>
  <c r="BR20" s="1"/>
  <c r="AT34"/>
  <c r="AT26" s="1"/>
  <c r="AT19" s="1"/>
  <c r="AZ34"/>
  <c r="AZ26" s="1"/>
  <c r="AZ19" s="1"/>
  <c r="AS46"/>
  <c r="AS20" s="1"/>
  <c r="AY46"/>
  <c r="AY20" s="1"/>
  <c r="AY18" s="1"/>
  <c r="AY25" s="1"/>
  <c r="BC46"/>
  <c r="BC20" s="1"/>
  <c r="BN34"/>
  <c r="BN26" s="1"/>
  <c r="BN19" s="1"/>
  <c r="BT34"/>
  <c r="BT26" s="1"/>
  <c r="BT19" s="1"/>
  <c r="CB46"/>
  <c r="CB20" s="1"/>
  <c r="BZ46"/>
  <c r="BZ20" s="1"/>
  <c r="CF46"/>
  <c r="CF20" s="1"/>
  <c r="BB46"/>
  <c r="BB20" s="1"/>
  <c r="AX46"/>
  <c r="AX20" s="1"/>
  <c r="AQ34"/>
  <c r="AQ26" s="1"/>
  <c r="AQ19" s="1"/>
  <c r="AO34"/>
  <c r="AO26" s="1"/>
  <c r="AO19" s="1"/>
  <c r="AP34"/>
  <c r="AP26" s="1"/>
  <c r="AP19" s="1"/>
  <c r="AR34"/>
  <c r="AR26" s="1"/>
  <c r="AR19" s="1"/>
  <c r="AN34"/>
  <c r="AN26" s="1"/>
  <c r="AN19" s="1"/>
  <c r="AN46"/>
  <c r="AN20" s="1"/>
  <c r="AO46"/>
  <c r="AO20" s="1"/>
  <c r="AQ46"/>
  <c r="AQ20" s="1"/>
  <c r="AR52"/>
  <c r="AR49"/>
  <c r="AR47" s="1"/>
  <c r="AP46"/>
  <c r="AP20" s="1"/>
  <c r="BV46" l="1"/>
  <c r="BV20" s="1"/>
  <c r="BV18" s="1"/>
  <c r="BV25" s="1"/>
  <c r="BZ18"/>
  <c r="BZ25" s="1"/>
  <c r="CF18"/>
  <c r="CF25" s="1"/>
  <c r="CD18"/>
  <c r="CD25" s="1"/>
  <c r="BO18"/>
  <c r="BO25" s="1"/>
  <c r="BU18"/>
  <c r="BU25" s="1"/>
  <c r="BT18"/>
  <c r="BT25" s="1"/>
  <c r="BS18"/>
  <c r="BS25" s="1"/>
  <c r="BN18"/>
  <c r="BN25" s="1"/>
  <c r="BE18"/>
  <c r="BE25" s="1"/>
  <c r="BX18"/>
  <c r="BX25" s="1"/>
  <c r="AX18"/>
  <c r="AX25" s="1"/>
  <c r="AS18"/>
  <c r="AS25" s="1"/>
  <c r="AV18"/>
  <c r="AV25" s="1"/>
  <c r="BP18"/>
  <c r="BP25" s="1"/>
  <c r="X75"/>
  <c r="T75"/>
  <c r="BK18"/>
  <c r="BK25" s="1"/>
  <c r="CK75"/>
  <c r="AM75"/>
  <c r="BH18"/>
  <c r="BH25" s="1"/>
  <c r="BJ18"/>
  <c r="BJ25" s="1"/>
  <c r="CB18"/>
  <c r="CB25" s="1"/>
  <c r="AW46"/>
  <c r="AW20" s="1"/>
  <c r="AW18" s="1"/>
  <c r="AW25" s="1"/>
  <c r="CA46"/>
  <c r="CA20" s="1"/>
  <c r="CA18" s="1"/>
  <c r="CA25" s="1"/>
  <c r="BQ46"/>
  <c r="BQ20" s="1"/>
  <c r="BQ18" s="1"/>
  <c r="BQ25" s="1"/>
  <c r="AT18"/>
  <c r="AT25" s="1"/>
  <c r="CE18"/>
  <c r="CE25" s="1"/>
  <c r="BI18"/>
  <c r="BI25" s="1"/>
  <c r="BG18"/>
  <c r="BG25" s="1"/>
  <c r="BF18"/>
  <c r="BF25" s="1"/>
  <c r="BY18"/>
  <c r="BY25" s="1"/>
  <c r="BM18"/>
  <c r="BM25" s="1"/>
  <c r="BR18"/>
  <c r="BR25" s="1"/>
  <c r="BD18"/>
  <c r="BD25" s="1"/>
  <c r="BL18"/>
  <c r="BL25" s="1"/>
  <c r="AZ18"/>
  <c r="AZ25" s="1"/>
  <c r="AU18"/>
  <c r="AU25" s="1"/>
  <c r="BA18"/>
  <c r="BA25" s="1"/>
  <c r="BB18"/>
  <c r="BB25" s="1"/>
  <c r="BW18"/>
  <c r="BW25" s="1"/>
  <c r="CC18"/>
  <c r="CC25" s="1"/>
  <c r="BC18"/>
  <c r="BC25" s="1"/>
  <c r="AN18"/>
  <c r="AN25" s="1"/>
  <c r="AO18"/>
  <c r="AO25" s="1"/>
  <c r="AQ18"/>
  <c r="AQ25" s="1"/>
  <c r="AR46"/>
  <c r="AR20" s="1"/>
  <c r="AR18" s="1"/>
  <c r="AR25" s="1"/>
  <c r="AP18"/>
  <c r="AP25" s="1"/>
  <c r="U54" l="1"/>
  <c r="U50"/>
  <c r="X50" s="1"/>
  <c r="AM24" l="1"/>
  <c r="AL24"/>
  <c r="AK24"/>
  <c r="AJ24"/>
  <c r="AM70"/>
  <c r="AM21" s="1"/>
  <c r="AL70"/>
  <c r="AL21" s="1"/>
  <c r="AK70"/>
  <c r="AK21" s="1"/>
  <c r="AJ70"/>
  <c r="AJ21" s="1"/>
  <c r="AI70"/>
  <c r="AI21" s="1"/>
  <c r="AM67"/>
  <c r="AL67"/>
  <c r="AK67"/>
  <c r="AJ67"/>
  <c r="AI67"/>
  <c r="AM58"/>
  <c r="AL58"/>
  <c r="AK58"/>
  <c r="AJ58"/>
  <c r="AI58"/>
  <c r="AL52"/>
  <c r="AK52"/>
  <c r="AJ52"/>
  <c r="AL49"/>
  <c r="AL47" s="1"/>
  <c r="AK49"/>
  <c r="AK47" s="1"/>
  <c r="AJ49"/>
  <c r="AJ47" s="1"/>
  <c r="AM43"/>
  <c r="AL43"/>
  <c r="AK43"/>
  <c r="AJ43"/>
  <c r="AI43"/>
  <c r="AM39"/>
  <c r="AL39"/>
  <c r="AK39"/>
  <c r="AJ39"/>
  <c r="AI39"/>
  <c r="AM35"/>
  <c r="AL35"/>
  <c r="AK35"/>
  <c r="AJ35"/>
  <c r="AI35"/>
  <c r="AM31"/>
  <c r="AL31"/>
  <c r="AK31"/>
  <c r="AJ31"/>
  <c r="AI31"/>
  <c r="AM27"/>
  <c r="AL27"/>
  <c r="AK27"/>
  <c r="AJ27"/>
  <c r="AI27"/>
  <c r="AM23"/>
  <c r="AL23"/>
  <c r="AK23"/>
  <c r="AJ23"/>
  <c r="AI23"/>
  <c r="AM22"/>
  <c r="AL22"/>
  <c r="AK22"/>
  <c r="AJ22"/>
  <c r="AI22"/>
  <c r="T24"/>
  <c r="T70"/>
  <c r="T21" s="1"/>
  <c r="T67"/>
  <c r="T58"/>
  <c r="T52"/>
  <c r="T43"/>
  <c r="T39"/>
  <c r="T35"/>
  <c r="T31"/>
  <c r="T27"/>
  <c r="T23"/>
  <c r="T22"/>
  <c r="Q24"/>
  <c r="P24"/>
  <c r="Q70"/>
  <c r="Q21" s="1"/>
  <c r="P70"/>
  <c r="P21" s="1"/>
  <c r="Q67"/>
  <c r="P67"/>
  <c r="Q58"/>
  <c r="P58"/>
  <c r="Q43"/>
  <c r="P43"/>
  <c r="Q39"/>
  <c r="P39"/>
  <c r="Q35"/>
  <c r="P35"/>
  <c r="Q31"/>
  <c r="P31"/>
  <c r="Q27"/>
  <c r="P27"/>
  <c r="Q23"/>
  <c r="P23"/>
  <c r="Q22"/>
  <c r="P22"/>
  <c r="J24"/>
  <c r="I24"/>
  <c r="J70"/>
  <c r="J21" s="1"/>
  <c r="I70"/>
  <c r="I21" s="1"/>
  <c r="H70"/>
  <c r="H21" s="1"/>
  <c r="J67"/>
  <c r="I67"/>
  <c r="H67"/>
  <c r="J58"/>
  <c r="I58"/>
  <c r="H58"/>
  <c r="I52"/>
  <c r="H52"/>
  <c r="J52"/>
  <c r="J49"/>
  <c r="J47" s="1"/>
  <c r="J43"/>
  <c r="I43"/>
  <c r="H43"/>
  <c r="J39"/>
  <c r="I39"/>
  <c r="H39"/>
  <c r="J35"/>
  <c r="I35"/>
  <c r="H35"/>
  <c r="J31"/>
  <c r="I31"/>
  <c r="H31"/>
  <c r="J27"/>
  <c r="I27"/>
  <c r="H27"/>
  <c r="H24"/>
  <c r="J23"/>
  <c r="I23"/>
  <c r="H23"/>
  <c r="J22"/>
  <c r="I22"/>
  <c r="H22"/>
  <c r="F70"/>
  <c r="F21" s="1"/>
  <c r="F67"/>
  <c r="F58"/>
  <c r="F52"/>
  <c r="F47"/>
  <c r="F43"/>
  <c r="F39"/>
  <c r="F35"/>
  <c r="F31"/>
  <c r="F27"/>
  <c r="F24"/>
  <c r="F23"/>
  <c r="F22"/>
  <c r="I49" l="1"/>
  <c r="I47" s="1"/>
  <c r="I46" s="1"/>
  <c r="I20" s="1"/>
  <c r="P52"/>
  <c r="P49"/>
  <c r="P47" s="1"/>
  <c r="AI52"/>
  <c r="H49"/>
  <c r="H47" s="1"/>
  <c r="H46" s="1"/>
  <c r="H20" s="1"/>
  <c r="Q52"/>
  <c r="AI34"/>
  <c r="AI26" s="1"/>
  <c r="AI19" s="1"/>
  <c r="AL34"/>
  <c r="AL26" s="1"/>
  <c r="AL19" s="1"/>
  <c r="AK34"/>
  <c r="AK26" s="1"/>
  <c r="AK19" s="1"/>
  <c r="H34"/>
  <c r="H26" s="1"/>
  <c r="H19" s="1"/>
  <c r="P34"/>
  <c r="P26" s="1"/>
  <c r="P19" s="1"/>
  <c r="T34"/>
  <c r="T26" s="1"/>
  <c r="T19" s="1"/>
  <c r="AL46"/>
  <c r="AL20" s="1"/>
  <c r="J34"/>
  <c r="J26" s="1"/>
  <c r="J19" s="1"/>
  <c r="I34"/>
  <c r="I26" s="1"/>
  <c r="I19" s="1"/>
  <c r="Q34"/>
  <c r="Q26" s="1"/>
  <c r="Q19" s="1"/>
  <c r="F34"/>
  <c r="F26" s="1"/>
  <c r="F19" s="1"/>
  <c r="AJ34"/>
  <c r="AJ26" s="1"/>
  <c r="AJ19" s="1"/>
  <c r="J46"/>
  <c r="J20" s="1"/>
  <c r="F46"/>
  <c r="F20" s="1"/>
  <c r="AM34"/>
  <c r="AM26" s="1"/>
  <c r="AM19" s="1"/>
  <c r="AJ46"/>
  <c r="AJ20" s="1"/>
  <c r="AK46"/>
  <c r="AK20" s="1"/>
  <c r="AI49"/>
  <c r="AI47" s="1"/>
  <c r="AI24"/>
  <c r="AM49"/>
  <c r="AM47" s="1"/>
  <c r="AM52"/>
  <c r="AI46" l="1"/>
  <c r="AI20" s="1"/>
  <c r="AI18" s="1"/>
  <c r="AI25" s="1"/>
  <c r="P46"/>
  <c r="P20" s="1"/>
  <c r="P18" s="1"/>
  <c r="P25" s="1"/>
  <c r="F18"/>
  <c r="F25" s="1"/>
  <c r="I18"/>
  <c r="I25" s="1"/>
  <c r="AJ18"/>
  <c r="AJ25" s="1"/>
  <c r="AL18"/>
  <c r="AL25" s="1"/>
  <c r="H18"/>
  <c r="H25" s="1"/>
  <c r="J18"/>
  <c r="J25" s="1"/>
  <c r="AK18"/>
  <c r="AK25" s="1"/>
  <c r="AM46"/>
  <c r="AM20" s="1"/>
  <c r="AM18" s="1"/>
  <c r="AM25" s="1"/>
  <c r="AH70" l="1"/>
  <c r="AH21" s="1"/>
  <c r="AG70"/>
  <c r="AG21" s="1"/>
  <c r="AF70"/>
  <c r="AF21" s="1"/>
  <c r="AE70"/>
  <c r="AE21" s="1"/>
  <c r="AD70"/>
  <c r="AD21" s="1"/>
  <c r="AH67"/>
  <c r="AG67"/>
  <c r="AF67"/>
  <c r="AE67"/>
  <c r="AD67"/>
  <c r="AH58"/>
  <c r="AG58"/>
  <c r="AF58"/>
  <c r="AE58"/>
  <c r="AD58"/>
  <c r="AG52"/>
  <c r="AF52"/>
  <c r="AE52"/>
  <c r="AD52"/>
  <c r="AG49"/>
  <c r="AG47" s="1"/>
  <c r="AF49"/>
  <c r="AF47" s="1"/>
  <c r="AE49"/>
  <c r="AE47" s="1"/>
  <c r="AD49"/>
  <c r="AD47" s="1"/>
  <c r="AH43"/>
  <c r="AG43"/>
  <c r="AF43"/>
  <c r="AE43"/>
  <c r="AD43"/>
  <c r="AH39"/>
  <c r="AG39"/>
  <c r="AF39"/>
  <c r="AE39"/>
  <c r="AD39"/>
  <c r="AH35"/>
  <c r="AG35"/>
  <c r="AF35"/>
  <c r="AE35"/>
  <c r="AD35"/>
  <c r="AH31"/>
  <c r="AG31"/>
  <c r="AF31"/>
  <c r="AE31"/>
  <c r="AD31"/>
  <c r="AH27"/>
  <c r="AG27"/>
  <c r="AF27"/>
  <c r="AE27"/>
  <c r="AD27"/>
  <c r="AH24"/>
  <c r="AG24"/>
  <c r="AF24"/>
  <c r="AE24"/>
  <c r="AD24"/>
  <c r="AH23"/>
  <c r="AG23"/>
  <c r="AF23"/>
  <c r="AE23"/>
  <c r="AD23"/>
  <c r="AH22"/>
  <c r="AG22"/>
  <c r="AF22"/>
  <c r="AE22"/>
  <c r="AD22"/>
  <c r="AC70"/>
  <c r="AC21" s="1"/>
  <c r="AB70"/>
  <c r="AB21" s="1"/>
  <c r="AA70"/>
  <c r="AA21" s="1"/>
  <c r="Z70"/>
  <c r="Z21" s="1"/>
  <c r="Y70"/>
  <c r="Y21" s="1"/>
  <c r="AC67"/>
  <c r="AB67"/>
  <c r="AA67"/>
  <c r="Z67"/>
  <c r="Y67"/>
  <c r="AC58"/>
  <c r="AB58"/>
  <c r="AA58"/>
  <c r="Z58"/>
  <c r="Y58"/>
  <c r="AB52"/>
  <c r="AA52"/>
  <c r="Z52"/>
  <c r="AB49"/>
  <c r="AB47" s="1"/>
  <c r="AA49"/>
  <c r="AA47" s="1"/>
  <c r="Z49"/>
  <c r="Z47" s="1"/>
  <c r="AC43"/>
  <c r="AB43"/>
  <c r="AA43"/>
  <c r="Z43"/>
  <c r="Y43"/>
  <c r="AC39"/>
  <c r="AB39"/>
  <c r="AA39"/>
  <c r="Z39"/>
  <c r="Y39"/>
  <c r="AC35"/>
  <c r="AB35"/>
  <c r="AA35"/>
  <c r="Z35"/>
  <c r="Y35"/>
  <c r="AC31"/>
  <c r="AB31"/>
  <c r="AA31"/>
  <c r="Z31"/>
  <c r="Y31"/>
  <c r="AC27"/>
  <c r="AB27"/>
  <c r="AA27"/>
  <c r="Z27"/>
  <c r="Y27"/>
  <c r="AC24"/>
  <c r="AB24"/>
  <c r="AA24"/>
  <c r="Z24"/>
  <c r="Y24"/>
  <c r="AC23"/>
  <c r="AB23"/>
  <c r="AA23"/>
  <c r="Z23"/>
  <c r="Y23"/>
  <c r="AC22"/>
  <c r="AB22"/>
  <c r="AA22"/>
  <c r="Z22"/>
  <c r="Y22"/>
  <c r="AC49" l="1"/>
  <c r="AC47" s="1"/>
  <c r="Y49"/>
  <c r="Y47" s="1"/>
  <c r="Y52"/>
  <c r="AC34"/>
  <c r="AC26" s="1"/>
  <c r="AC19" s="1"/>
  <c r="AG34"/>
  <c r="AG26" s="1"/>
  <c r="AG19" s="1"/>
  <c r="AF34"/>
  <c r="AF26" s="1"/>
  <c r="AF19" s="1"/>
  <c r="AE46"/>
  <c r="AE20" s="1"/>
  <c r="Y34"/>
  <c r="Y26" s="1"/>
  <c r="Y19" s="1"/>
  <c r="AE34"/>
  <c r="AE26" s="1"/>
  <c r="AE19" s="1"/>
  <c r="Z34"/>
  <c r="Z26" s="1"/>
  <c r="Z19" s="1"/>
  <c r="AH34"/>
  <c r="AH26" s="1"/>
  <c r="AH19" s="1"/>
  <c r="AH49"/>
  <c r="AH47" s="1"/>
  <c r="AG46"/>
  <c r="AG20" s="1"/>
  <c r="Z46"/>
  <c r="Z20" s="1"/>
  <c r="AF46"/>
  <c r="AF20" s="1"/>
  <c r="AD46"/>
  <c r="AD20" s="1"/>
  <c r="AH52"/>
  <c r="AA34"/>
  <c r="AA26" s="1"/>
  <c r="AA19" s="1"/>
  <c r="AB34"/>
  <c r="AB26" s="1"/>
  <c r="AB19" s="1"/>
  <c r="AD34"/>
  <c r="AD26" s="1"/>
  <c r="AD19" s="1"/>
  <c r="AA46"/>
  <c r="AA20" s="1"/>
  <c r="AB46"/>
  <c r="AB20" s="1"/>
  <c r="AC52"/>
  <c r="Y46" l="1"/>
  <c r="Y20" s="1"/>
  <c r="Y18" s="1"/>
  <c r="Y25" s="1"/>
  <c r="AF18"/>
  <c r="AF25" s="1"/>
  <c r="AE18"/>
  <c r="AE25" s="1"/>
  <c r="AH46"/>
  <c r="AH20" s="1"/>
  <c r="AH18" s="1"/>
  <c r="AH25" s="1"/>
  <c r="Z18"/>
  <c r="Z25" s="1"/>
  <c r="AG18"/>
  <c r="AG25" s="1"/>
  <c r="AC46"/>
  <c r="AC20" s="1"/>
  <c r="AC18" s="1"/>
  <c r="AC25" s="1"/>
  <c r="AA18"/>
  <c r="AA25" s="1"/>
  <c r="AB18"/>
  <c r="AB25" s="1"/>
  <c r="AD18"/>
  <c r="AD25" s="1"/>
  <c r="X52" l="1"/>
  <c r="U52"/>
  <c r="E22"/>
  <c r="G22"/>
  <c r="K22"/>
  <c r="L22"/>
  <c r="M22"/>
  <c r="N22"/>
  <c r="O22"/>
  <c r="R22"/>
  <c r="S22"/>
  <c r="U22"/>
  <c r="V22"/>
  <c r="W22"/>
  <c r="X22"/>
  <c r="CG22"/>
  <c r="CH22"/>
  <c r="CI22"/>
  <c r="CJ22"/>
  <c r="CK22"/>
  <c r="CL22"/>
  <c r="CM22"/>
  <c r="CN22"/>
  <c r="CO22"/>
  <c r="CP22"/>
  <c r="E23"/>
  <c r="G23"/>
  <c r="K23"/>
  <c r="L23"/>
  <c r="M23"/>
  <c r="N23"/>
  <c r="O23"/>
  <c r="R23"/>
  <c r="S23"/>
  <c r="U23"/>
  <c r="V23"/>
  <c r="W23"/>
  <c r="X23"/>
  <c r="CG23"/>
  <c r="CH23"/>
  <c r="CI23"/>
  <c r="CJ23"/>
  <c r="CK23"/>
  <c r="CL23"/>
  <c r="CM23"/>
  <c r="CN23"/>
  <c r="CO23"/>
  <c r="CP23"/>
  <c r="D23"/>
  <c r="D22"/>
  <c r="CP24"/>
  <c r="CO24"/>
  <c r="CN24"/>
  <c r="CM24"/>
  <c r="CL24"/>
  <c r="CK24"/>
  <c r="CJ24"/>
  <c r="CI24"/>
  <c r="CH24"/>
  <c r="CG24"/>
  <c r="X24"/>
  <c r="W24"/>
  <c r="V24"/>
  <c r="U24"/>
  <c r="S24"/>
  <c r="R24"/>
  <c r="O24"/>
  <c r="N24"/>
  <c r="M24"/>
  <c r="L24"/>
  <c r="K24"/>
  <c r="G24"/>
  <c r="E24"/>
  <c r="CP70"/>
  <c r="CP21" s="1"/>
  <c r="CO70"/>
  <c r="CO21" s="1"/>
  <c r="CN70"/>
  <c r="CN21" s="1"/>
  <c r="CM70"/>
  <c r="CM21" s="1"/>
  <c r="CL70"/>
  <c r="CL21" s="1"/>
  <c r="CK70"/>
  <c r="CK21" s="1"/>
  <c r="CJ70"/>
  <c r="CJ21" s="1"/>
  <c r="CI70"/>
  <c r="CI21" s="1"/>
  <c r="CH70"/>
  <c r="CH21" s="1"/>
  <c r="CG70"/>
  <c r="CG21" s="1"/>
  <c r="X70"/>
  <c r="X21" s="1"/>
  <c r="W70"/>
  <c r="W21" s="1"/>
  <c r="V70"/>
  <c r="V21" s="1"/>
  <c r="U70"/>
  <c r="U21" s="1"/>
  <c r="S70"/>
  <c r="S21" s="1"/>
  <c r="R70"/>
  <c r="R21" s="1"/>
  <c r="O70"/>
  <c r="O21" s="1"/>
  <c r="N70"/>
  <c r="N21" s="1"/>
  <c r="M70"/>
  <c r="M21" s="1"/>
  <c r="L70"/>
  <c r="L21" s="1"/>
  <c r="K70"/>
  <c r="K21" s="1"/>
  <c r="G70"/>
  <c r="G21" s="1"/>
  <c r="E70"/>
  <c r="E21" s="1"/>
  <c r="CP67"/>
  <c r="CO67"/>
  <c r="CN67"/>
  <c r="CM67"/>
  <c r="CL67"/>
  <c r="CK67"/>
  <c r="CJ67"/>
  <c r="CI67"/>
  <c r="CH67"/>
  <c r="CG67"/>
  <c r="X67"/>
  <c r="W67"/>
  <c r="V67"/>
  <c r="U67"/>
  <c r="S67"/>
  <c r="R67"/>
  <c r="O67"/>
  <c r="N67"/>
  <c r="M67"/>
  <c r="L67"/>
  <c r="K67"/>
  <c r="G67"/>
  <c r="E67"/>
  <c r="CP58"/>
  <c r="CO58"/>
  <c r="CN58"/>
  <c r="CM58"/>
  <c r="CL58"/>
  <c r="CK58"/>
  <c r="CJ58"/>
  <c r="CI58"/>
  <c r="CH58"/>
  <c r="CG58"/>
  <c r="X58"/>
  <c r="W58"/>
  <c r="V58"/>
  <c r="U58"/>
  <c r="S58"/>
  <c r="R58"/>
  <c r="O58"/>
  <c r="N58"/>
  <c r="M58"/>
  <c r="L58"/>
  <c r="K58"/>
  <c r="G58"/>
  <c r="E58"/>
  <c r="CN52"/>
  <c r="CM52"/>
  <c r="CL52"/>
  <c r="CI52"/>
  <c r="CH52"/>
  <c r="CG52"/>
  <c r="W52"/>
  <c r="V52"/>
  <c r="S52"/>
  <c r="R52"/>
  <c r="N52"/>
  <c r="M52"/>
  <c r="L52"/>
  <c r="K52"/>
  <c r="G52"/>
  <c r="E52"/>
  <c r="CN49"/>
  <c r="CN47" s="1"/>
  <c r="CM49"/>
  <c r="CM47" s="1"/>
  <c r="CL49"/>
  <c r="CL47" s="1"/>
  <c r="CI49"/>
  <c r="CI47" s="1"/>
  <c r="CH49"/>
  <c r="CH47" s="1"/>
  <c r="CG49"/>
  <c r="CG47" s="1"/>
  <c r="V49"/>
  <c r="V47" s="1"/>
  <c r="U49"/>
  <c r="U47" s="1"/>
  <c r="S49"/>
  <c r="S47" s="1"/>
  <c r="R49"/>
  <c r="R47" s="1"/>
  <c r="O49"/>
  <c r="O47" s="1"/>
  <c r="N49"/>
  <c r="N47" s="1"/>
  <c r="M49"/>
  <c r="M47" s="1"/>
  <c r="L49"/>
  <c r="L47" s="1"/>
  <c r="K49"/>
  <c r="K47" s="1"/>
  <c r="G47"/>
  <c r="E47"/>
  <c r="CP43"/>
  <c r="CO43"/>
  <c r="CN43"/>
  <c r="CM43"/>
  <c r="CL43"/>
  <c r="CK43"/>
  <c r="CJ43"/>
  <c r="CI43"/>
  <c r="CH43"/>
  <c r="CG43"/>
  <c r="X43"/>
  <c r="W43"/>
  <c r="V43"/>
  <c r="U43"/>
  <c r="S43"/>
  <c r="R43"/>
  <c r="O43"/>
  <c r="N43"/>
  <c r="M43"/>
  <c r="L43"/>
  <c r="K43"/>
  <c r="G43"/>
  <c r="E43"/>
  <c r="CP39"/>
  <c r="CO39"/>
  <c r="CN39"/>
  <c r="CM39"/>
  <c r="CL39"/>
  <c r="CK39"/>
  <c r="CJ39"/>
  <c r="CI39"/>
  <c r="CH39"/>
  <c r="CG39"/>
  <c r="X39"/>
  <c r="W39"/>
  <c r="V39"/>
  <c r="U39"/>
  <c r="S39"/>
  <c r="R39"/>
  <c r="O39"/>
  <c r="N39"/>
  <c r="M39"/>
  <c r="L39"/>
  <c r="K39"/>
  <c r="G39"/>
  <c r="E39"/>
  <c r="CP35"/>
  <c r="CO35"/>
  <c r="CN35"/>
  <c r="CM35"/>
  <c r="CL35"/>
  <c r="CK35"/>
  <c r="CJ35"/>
  <c r="CI35"/>
  <c r="CH35"/>
  <c r="CG35"/>
  <c r="X35"/>
  <c r="W35"/>
  <c r="V35"/>
  <c r="U35"/>
  <c r="S35"/>
  <c r="R35"/>
  <c r="O35"/>
  <c r="N35"/>
  <c r="M35"/>
  <c r="L35"/>
  <c r="K35"/>
  <c r="G35"/>
  <c r="E35"/>
  <c r="CP31"/>
  <c r="CO31"/>
  <c r="CN31"/>
  <c r="CM31"/>
  <c r="CL31"/>
  <c r="CK31"/>
  <c r="CJ31"/>
  <c r="CI31"/>
  <c r="CH31"/>
  <c r="CG31"/>
  <c r="X31"/>
  <c r="W31"/>
  <c r="V31"/>
  <c r="U31"/>
  <c r="S31"/>
  <c r="R31"/>
  <c r="O31"/>
  <c r="N31"/>
  <c r="M31"/>
  <c r="L31"/>
  <c r="K31"/>
  <c r="G31"/>
  <c r="E31"/>
  <c r="CP27"/>
  <c r="CO27"/>
  <c r="CN27"/>
  <c r="CM27"/>
  <c r="CL27"/>
  <c r="CK27"/>
  <c r="CJ27"/>
  <c r="CI27"/>
  <c r="CH27"/>
  <c r="CG27"/>
  <c r="X27"/>
  <c r="W27"/>
  <c r="V27"/>
  <c r="U27"/>
  <c r="S27"/>
  <c r="R27"/>
  <c r="O27"/>
  <c r="N27"/>
  <c r="M27"/>
  <c r="L27"/>
  <c r="K27"/>
  <c r="G27"/>
  <c r="E27"/>
  <c r="D24"/>
  <c r="D70"/>
  <c r="D21" s="1"/>
  <c r="D67"/>
  <c r="D58"/>
  <c r="D54"/>
  <c r="D52" s="1"/>
  <c r="D49"/>
  <c r="D47" s="1"/>
  <c r="D43"/>
  <c r="D39"/>
  <c r="D35"/>
  <c r="D31"/>
  <c r="D27"/>
  <c r="O52" l="1"/>
  <c r="O46" s="1"/>
  <c r="K34"/>
  <c r="K26" s="1"/>
  <c r="K19" s="1"/>
  <c r="CM34"/>
  <c r="CM26" s="1"/>
  <c r="CM19" s="1"/>
  <c r="G34"/>
  <c r="G26" s="1"/>
  <c r="G19" s="1"/>
  <c r="O34"/>
  <c r="O26" s="1"/>
  <c r="O19" s="1"/>
  <c r="S34"/>
  <c r="S26" s="1"/>
  <c r="S19" s="1"/>
  <c r="W34"/>
  <c r="W26" s="1"/>
  <c r="W19" s="1"/>
  <c r="CI34"/>
  <c r="CI26" s="1"/>
  <c r="CI19" s="1"/>
  <c r="CG34"/>
  <c r="CG26" s="1"/>
  <c r="CG19" s="1"/>
  <c r="CO34"/>
  <c r="CO26" s="1"/>
  <c r="CO19" s="1"/>
  <c r="G46"/>
  <c r="G20" s="1"/>
  <c r="K46"/>
  <c r="K20" s="1"/>
  <c r="CI46"/>
  <c r="CI20" s="1"/>
  <c r="D34"/>
  <c r="D26" s="1"/>
  <c r="D19" s="1"/>
  <c r="E46"/>
  <c r="E20" s="1"/>
  <c r="M46"/>
  <c r="M20" s="1"/>
  <c r="U46"/>
  <c r="U20" s="1"/>
  <c r="CG46"/>
  <c r="CG20" s="1"/>
  <c r="CM46"/>
  <c r="CM20" s="1"/>
  <c r="N34"/>
  <c r="N26" s="1"/>
  <c r="N19" s="1"/>
  <c r="V34"/>
  <c r="V26" s="1"/>
  <c r="V19" s="1"/>
  <c r="CH34"/>
  <c r="CH26" s="1"/>
  <c r="CH19" s="1"/>
  <c r="CL34"/>
  <c r="CL26" s="1"/>
  <c r="CL19" s="1"/>
  <c r="CP34"/>
  <c r="CP26" s="1"/>
  <c r="CP19" s="1"/>
  <c r="L34"/>
  <c r="L26" s="1"/>
  <c r="L19" s="1"/>
  <c r="X34"/>
  <c r="X26" s="1"/>
  <c r="X19" s="1"/>
  <c r="CJ34"/>
  <c r="CJ26" s="1"/>
  <c r="CJ19" s="1"/>
  <c r="CN34"/>
  <c r="CN26" s="1"/>
  <c r="CN19" s="1"/>
  <c r="R34"/>
  <c r="R26" s="1"/>
  <c r="R19" s="1"/>
  <c r="N46"/>
  <c r="N20" s="1"/>
  <c r="V46"/>
  <c r="V20" s="1"/>
  <c r="CH46"/>
  <c r="CH20" s="1"/>
  <c r="CN46"/>
  <c r="CN20" s="1"/>
  <c r="D46"/>
  <c r="D20" s="1"/>
  <c r="L46"/>
  <c r="L20" s="1"/>
  <c r="E34"/>
  <c r="E26" s="1"/>
  <c r="E19" s="1"/>
  <c r="M34"/>
  <c r="M26" s="1"/>
  <c r="M19" s="1"/>
  <c r="U34"/>
  <c r="U26" s="1"/>
  <c r="U19" s="1"/>
  <c r="CK34"/>
  <c r="CK26" s="1"/>
  <c r="CK19" s="1"/>
  <c r="S46"/>
  <c r="S20" s="1"/>
  <c r="R46"/>
  <c r="CL46"/>
  <c r="N18" l="1"/>
  <c r="N25" s="1"/>
  <c r="CI18"/>
  <c r="CI25" s="1"/>
  <c r="U18"/>
  <c r="U25" s="1"/>
  <c r="CG18"/>
  <c r="CG25" s="1"/>
  <c r="K18"/>
  <c r="K25" s="1"/>
  <c r="D18"/>
  <c r="D25" s="1"/>
  <c r="E18"/>
  <c r="E25" s="1"/>
  <c r="L18"/>
  <c r="L25" s="1"/>
  <c r="V18"/>
  <c r="V25" s="1"/>
  <c r="M18"/>
  <c r="M25" s="1"/>
  <c r="CM18"/>
  <c r="CM25" s="1"/>
  <c r="G18"/>
  <c r="G25" s="1"/>
  <c r="S18"/>
  <c r="S25" s="1"/>
  <c r="CH18"/>
  <c r="CH25" s="1"/>
  <c r="CN18"/>
  <c r="CN25" s="1"/>
  <c r="CL20"/>
  <c r="CL18" s="1"/>
  <c r="CL25" s="1"/>
  <c r="O20"/>
  <c r="O18" s="1"/>
  <c r="O25" s="1"/>
  <c r="R20"/>
  <c r="R18" s="1"/>
  <c r="R25" s="1"/>
  <c r="CP52" l="1"/>
  <c r="CP49"/>
  <c r="CP47" s="1"/>
  <c r="CO52"/>
  <c r="CO49"/>
  <c r="CO47" s="1"/>
  <c r="CJ52"/>
  <c r="CJ49"/>
  <c r="CJ47" s="1"/>
  <c r="CK49" l="1"/>
  <c r="CK47" s="1"/>
  <c r="CO46"/>
  <c r="CO20" s="1"/>
  <c r="CO18" s="1"/>
  <c r="CO25" s="1"/>
  <c r="CK52"/>
  <c r="CP46"/>
  <c r="CP20" s="1"/>
  <c r="CP18" s="1"/>
  <c r="CP25" s="1"/>
  <c r="CJ46"/>
  <c r="CJ20" s="1"/>
  <c r="CJ18" s="1"/>
  <c r="CJ25" s="1"/>
  <c r="CK46" l="1"/>
  <c r="CK20" s="1"/>
  <c r="CK18" s="1"/>
  <c r="CK25" s="1"/>
  <c r="Q49" l="1"/>
  <c r="Q47" s="1"/>
  <c r="Q46" s="1"/>
  <c r="Q20" s="1"/>
  <c r="Q18" s="1"/>
  <c r="Q25" s="1"/>
  <c r="X49"/>
  <c r="X47" s="1"/>
  <c r="X46" s="1"/>
  <c r="X20" s="1"/>
  <c r="X18" s="1"/>
  <c r="X25" s="1"/>
  <c r="T50"/>
  <c r="T49" l="1"/>
  <c r="T47" s="1"/>
  <c r="T46" s="1"/>
  <c r="T20" s="1"/>
  <c r="T18" s="1"/>
  <c r="T25" s="1"/>
  <c r="W50"/>
  <c r="W49" s="1"/>
  <c r="W47" s="1"/>
  <c r="W46" s="1"/>
  <c r="W20" s="1"/>
  <c r="W18" s="1"/>
  <c r="W25" s="1"/>
</calcChain>
</file>

<file path=xl/sharedStrings.xml><?xml version="1.0" encoding="utf-8"?>
<sst xmlns="http://schemas.openxmlformats.org/spreadsheetml/2006/main" count="456" uniqueCount="228">
  <si>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</si>
  <si>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</si>
  <si>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</si>
  <si>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</si>
  <si>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</si>
  <si>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</si>
  <si>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</si>
  <si>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</si>
  <si>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</si>
  <si>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</si>
  <si>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</si>
  <si>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</si>
  <si>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</si>
  <si>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</si>
  <si>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</si>
  <si>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</si>
  <si>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</si>
  <si>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</si>
  <si>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</si>
  <si>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</si>
  <si>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</si>
  <si>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</si>
  <si>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</si>
  <si>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</si>
  <si>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</si>
  <si>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</si>
  <si>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</si>
  <si>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</si>
  <si>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</si>
  <si>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</si>
  <si>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</si>
  <si>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</si>
  <si>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</si>
  <si>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</si>
  <si>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</si>
  <si>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</si>
  <si>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</si>
  <si>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</si>
  <si>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</si>
  <si>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</si>
  <si>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</si>
  <si>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</si>
  <si>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</si>
  <si>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</si>
  <si>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</si>
  <si>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</si>
  <si>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</si>
  <si>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</si>
  <si>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</si>
  <si>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</si>
  <si>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</si>
  <si>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</si>
  <si>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</si>
  <si>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</si>
  <si>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</si>
  <si>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</si>
  <si>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</si>
  <si>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</si>
  <si>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</si>
  <si>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</si>
  <si>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</si>
  <si>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</si>
  <si>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</si>
  <si>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</si>
  <si>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</si>
  <si>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</si>
  <si>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</si>
  <si>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</si>
  <si>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</si>
  <si>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</si>
  <si>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</si>
  <si>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</si>
  <si>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</si>
  <si>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</si>
  <si>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</si>
  <si>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</si>
  <si>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</si>
  <si>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</si>
  <si>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</si>
  <si>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</si>
  <si>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</si>
  <si>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</si>
  <si>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</si>
  <si>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</si>
  <si>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</si>
  <si>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</si>
  <si>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</si>
  <si>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</si>
  <si>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</si>
  <si>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</si>
  <si>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</si>
  <si>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</si>
  <si>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</si>
  <si>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</si>
  <si>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</si>
  <si>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</si>
  <si>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</si>
  <si>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</si>
  <si>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</si>
  <si>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</si>
  <si>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</si>
  <si>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</si>
  <si>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</si>
  <si>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</si>
  <si>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</si>
  <si>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</si>
  <si>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</si>
  <si>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</si>
  <si>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</si>
  <si>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</si>
  <si>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</si>
  <si>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</si>
  <si>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</si>
  <si>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</si>
  <si>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</si>
  <si>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</si>
  <si>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>Краткое обоснование  корректировки утвержденного плана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</si>
  <si>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</si>
  <si>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</si>
  <si>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</si>
  <si>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</si>
  <si>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</si>
  <si>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</si>
  <si>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</si>
  <si>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</si>
  <si>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</si>
  <si>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</si>
  <si>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</si>
  <si>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</si>
  <si>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2. План финансирования капитальных вложений по инвестиционным проектам</t>
  </si>
  <si>
    <t>от «05» мая 2016 г. №380</t>
  </si>
  <si>
    <t>к приказу Минэнерго России</t>
  </si>
  <si>
    <t>Приложение  № 2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</si>
  <si>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</si>
  <si>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</si>
  <si>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</si>
  <si>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</si>
  <si>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</si>
  <si>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</si>
  <si>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</si>
  <si>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</si>
  <si>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</si>
  <si>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</si>
  <si>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</si>
  <si>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</si>
  <si>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</si>
  <si>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</si>
  <si>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</si>
  <si>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</si>
  <si>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</si>
  <si>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</si>
  <si>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</si>
  <si>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</si>
  <si>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</si>
  <si>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</si>
  <si>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</si>
  <si>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</si>
  <si>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</si>
  <si>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</si>
  <si>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</si>
  <si>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</si>
  <si>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</si>
  <si>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</si>
  <si>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1.2.1.2</t>
  </si>
  <si>
    <t>п</t>
  </si>
  <si>
    <t>Юго-Восточная дирекция по энергообеспечению – структурное подразделение Трансэнерго – филиала ОАО «РЖД»</t>
  </si>
  <si>
    <t xml:space="preserve">решение об утверждении инвестиционной программы
</t>
  </si>
  <si>
    <t>План 
на 01.01.2023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</si>
  <si>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2025 года</t>
    </r>
  </si>
  <si>
    <t>Предложение по корректировке утвержденного плана 2025 года</t>
  </si>
  <si>
    <t>Факт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</si>
  <si>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2026 года</t>
    </r>
  </si>
  <si>
    <t>Предложение по корректировке утвержденного плана 2026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</si>
  <si>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2027 года</t>
    </r>
  </si>
  <si>
    <t>Предложение по корректировке утвержденного плана 2027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</si>
  <si>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2028 года</t>
    </r>
  </si>
  <si>
    <t>Предложение по корректировке утвержденного плана 2028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</si>
  <si>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2029 года</t>
    </r>
  </si>
  <si>
    <t>Предложение по корректировке утвержденного плана 2029 года</t>
  </si>
  <si>
    <t>1.2.2.2.1</t>
  </si>
  <si>
    <t>Курская область</t>
  </si>
  <si>
    <t xml:space="preserve">Реконструкция ЦРП-1 ст. Касторная-Новая </t>
  </si>
  <si>
    <t>O_Ю-В_046_001</t>
  </si>
  <si>
    <t>1.2.1.2.1</t>
  </si>
  <si>
    <t xml:space="preserve">Техническое перевооружение объекта Н/В ЛЭП от ТП-3 и Н/В ЛЭП от ТП-1 ст. Касторная-Новая
</t>
  </si>
  <si>
    <t>1.6.1</t>
  </si>
  <si>
    <t>Приобретение ДГА</t>
  </si>
  <si>
    <t>1.2.1.2.2</t>
  </si>
  <si>
    <t>н</t>
  </si>
  <si>
    <t xml:space="preserve">Фактический объем финансирования на 01.01.2024 года 
, млн рублей 
(с НДС) </t>
  </si>
  <si>
    <t>Финансирование капитальных вложений 2024 года, в прогнозных ценах соответствующих лет, млн рублей (с НДС)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</si>
  <si>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</si>
  <si>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</si>
  <si>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</si>
  <si>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</si>
  <si>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</si>
  <si>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</si>
  <si>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</si>
  <si>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</si>
  <si>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</si>
  <si>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</si>
  <si>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</si>
  <si>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</si>
  <si>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</si>
  <si>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</si>
  <si>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</si>
  <si>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</si>
  <si>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</si>
  <si>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</si>
  <si>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</si>
  <si>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</si>
  <si>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Техническое перевооружение ВЛ - 10 кВ Ф "Станционный" от ТП- Курск"</t>
  </si>
  <si>
    <t>Техническое перевооружение КЛ-10 кВ ЦРП-10 кВ ст.Курск</t>
  </si>
  <si>
    <t>O_Ю-В_046_004</t>
  </si>
  <si>
    <t>O_Ю-В_046_005</t>
  </si>
  <si>
    <t>12.2020</t>
  </si>
  <si>
    <t>1.2.2.2.2</t>
  </si>
  <si>
    <t>О_Ю-В_046_002</t>
  </si>
  <si>
    <t>О_Ю-В_046_003</t>
  </si>
  <si>
    <t>Техническое перевооружение электросетевого хозяйства участка Поныри-Возы</t>
  </si>
  <si>
    <t>1.2.2.2.3</t>
  </si>
  <si>
    <t>Р_Ю-В_046_001</t>
  </si>
  <si>
    <t>с</t>
  </si>
  <si>
    <t>08.2020</t>
  </si>
  <si>
    <t>План 
на 01.01.2025 года</t>
  </si>
  <si>
    <t>Предложение по корректировке утвержденного плана на 01.01.2025 года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</si>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</sst>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9"/>
      <name val="Times New Roman"/>
      <family val="1"/>
      <charset val="204"/>
    </font>
    <font>
      <b/>
      <sz val="19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4" applyNumberFormat="0" applyAlignment="0" applyProtection="0"/>
    <xf numFmtId="0" fontId="17" fillId="21" borderId="15" applyNumberFormat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4" applyNumberFormat="0" applyAlignment="0" applyProtection="0"/>
    <xf numFmtId="0" fontId="26" fillId="0" borderId="19" applyNumberFormat="0" applyFill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23" borderId="20" applyNumberFormat="0" applyFont="0" applyAlignment="0" applyProtection="0"/>
    <xf numFmtId="0" fontId="29" fillId="20" borderId="21" applyNumberForma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7" borderId="14" applyNumberFormat="0" applyAlignment="0" applyProtection="0"/>
    <xf numFmtId="0" fontId="29" fillId="20" borderId="21" applyNumberFormat="0" applyAlignment="0" applyProtection="0"/>
    <xf numFmtId="0" fontId="16" fillId="20" borderId="14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17" fillId="21" borderId="15" applyNumberFormat="0" applyAlignment="0" applyProtection="0"/>
    <xf numFmtId="0" fontId="30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horizontal="left"/>
    </xf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8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8" fillId="0" borderId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6" fillId="0" borderId="19" applyNumberFormat="0" applyFill="0" applyAlignment="0" applyProtection="0"/>
    <xf numFmtId="0" fontId="40" fillId="0" borderId="0"/>
    <xf numFmtId="0" fontId="32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21" fillId="4" borderId="0" applyNumberFormat="0" applyBorder="0" applyAlignment="0" applyProtection="0"/>
    <xf numFmtId="4" fontId="42" fillId="24" borderId="23" applyNumberFormat="0" applyProtection="0">
      <alignment horizontal="right" vertical="center"/>
    </xf>
  </cellStyleXfs>
  <cellXfs count="57">
    <xf numFmtId="0" fontId="0" fillId="0" borderId="0" xfId="0"/>
    <xf numFmtId="0" fontId="2" fillId="0" borderId="0" xfId="1" applyFont="1" applyFill="1" applyProtection="1">
      <protection locked="0"/>
    </xf>
    <xf numFmtId="0" fontId="10" fillId="0" borderId="0" xfId="4" applyFont="1" applyFill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4" applyFont="1" applyFill="1" applyAlignment="1" applyProtection="1"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6" fillId="0" borderId="0" xfId="1" applyFont="1" applyFill="1" applyProtection="1">
      <protection locked="0"/>
    </xf>
    <xf numFmtId="0" fontId="7" fillId="0" borderId="0" xfId="1" applyFont="1" applyFill="1" applyProtection="1">
      <protection locked="0"/>
    </xf>
    <xf numFmtId="0" fontId="4" fillId="0" borderId="1" xfId="3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1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173" fontId="2" fillId="0" borderId="0" xfId="1" applyNumberFormat="1" applyFont="1" applyFill="1" applyProtection="1">
      <protection locked="0"/>
    </xf>
    <xf numFmtId="173" fontId="43" fillId="0" borderId="0" xfId="1" applyNumberFormat="1" applyFont="1" applyFill="1" applyProtection="1">
      <protection locked="0"/>
    </xf>
    <xf numFmtId="0" fontId="8" fillId="0" borderId="0" xfId="1" applyFont="1" applyFill="1" applyAlignment="1" applyProtection="1">
      <protection locked="0"/>
    </xf>
    <xf numFmtId="0" fontId="43" fillId="0" borderId="0" xfId="1" applyFont="1" applyFill="1" applyAlignment="1" applyProtection="1"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173" fontId="2" fillId="0" borderId="1" xfId="1324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 vertical="center"/>
      <protection locked="0"/>
    </xf>
    <xf numFmtId="173" fontId="2" fillId="0" borderId="1" xfId="1324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4" applyFont="1" applyFill="1" applyAlignment="1" applyProtection="1">
      <alignment horizontal="right" vertical="center"/>
      <protection locked="0"/>
    </xf>
    <xf numFmtId="0" fontId="10" fillId="0" borderId="0" xfId="4" applyFont="1" applyFill="1" applyAlignment="1" applyProtection="1">
      <alignment horizontal="right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12" fillId="0" borderId="0" xfId="3" applyFont="1" applyFill="1" applyAlignment="1" applyProtection="1">
      <alignment horizontal="center" vertical="center"/>
      <protection locked="0"/>
    </xf>
    <xf numFmtId="0" fontId="12" fillId="0" borderId="0" xfId="3" applyFont="1" applyFill="1" applyAlignment="1" applyProtection="1">
      <alignment horizontal="center" vertical="top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top" wrapText="1"/>
      <protection locked="0"/>
    </xf>
    <xf numFmtId="0" fontId="10" fillId="0" borderId="10" xfId="1" applyFont="1" applyFill="1" applyBorder="1" applyAlignment="1" applyProtection="1">
      <alignment horizont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 applyProtection="1">
      <alignment horizontal="center" vertical="center" wrapText="1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0" borderId="13" xfId="1" applyFont="1" applyFill="1" applyBorder="1" applyAlignment="1" applyProtection="1">
      <alignment horizontal="center" vertical="center" wrapText="1"/>
      <protection locked="0"/>
    </xf>
    <xf numFmtId="0" fontId="2" fillId="0" borderId="12" xfId="1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center" vertical="center" wrapText="1"/>
      <protection locked="0"/>
    </xf>
  </cellXfs>
  <cellStyles count="1325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2" xfId="11"/>
    <cellStyle name="20% - Акцент2 2" xfId="12"/>
    <cellStyle name="20% - Акцент3 2" xfId="13"/>
    <cellStyle name="20% - Акцент4 2" xfId="14"/>
    <cellStyle name="20% - Акцент5 2" xfId="15"/>
    <cellStyle name="20% - Акцент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Calculation" xfId="48"/>
    <cellStyle name="Check Cell" xfId="49"/>
    <cellStyle name="Comma_sasha_f" xfId="50"/>
    <cellStyle name="Date" xfId="51"/>
    <cellStyle name="Excel Built-in Normal" xfId="52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Input" xfId="59"/>
    <cellStyle name="Linked Cell" xfId="60"/>
    <cellStyle name="Neutral" xfId="61"/>
    <cellStyle name="Normal 2" xfId="62"/>
    <cellStyle name="Note" xfId="63"/>
    <cellStyle name="Output" xfId="64"/>
    <cellStyle name="SAPBEXstdData_Тех.прис" xfId="1324"/>
    <cellStyle name="Title" xfId="65"/>
    <cellStyle name="Total" xfId="66"/>
    <cellStyle name="Warning Text" xfId="67"/>
    <cellStyle name="Акцент1 2" xfId="68"/>
    <cellStyle name="Акцент2 2" xfId="69"/>
    <cellStyle name="Акцент3 2" xfId="70"/>
    <cellStyle name="Акцент4 2" xfId="71"/>
    <cellStyle name="Акцент5 2" xfId="72"/>
    <cellStyle name="Акцент6 2" xfId="73"/>
    <cellStyle name="Ввод  2" xfId="74"/>
    <cellStyle name="Вывод 2" xfId="75"/>
    <cellStyle name="Вычисление 2" xfId="76"/>
    <cellStyle name="Гиперссылка 2" xfId="77"/>
    <cellStyle name="Гиперссылка 3" xfId="78"/>
    <cellStyle name="Денежный 2" xfId="79"/>
    <cellStyle name="Денежный 2 2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0 2 2" xfId="91"/>
    <cellStyle name="Обычный 10 2 2 2" xfId="92"/>
    <cellStyle name="Обычный 10 2 3" xfId="93"/>
    <cellStyle name="Обычный 10 3" xfId="94"/>
    <cellStyle name="Обычный 10 3 2" xfId="95"/>
    <cellStyle name="Обычный 10 4" xfId="96"/>
    <cellStyle name="Обычный 11" xfId="97"/>
    <cellStyle name="Обычный 11 2" xfId="98"/>
    <cellStyle name="Обычный 11 3" xfId="99"/>
    <cellStyle name="Обычный 12" xfId="100"/>
    <cellStyle name="Обычный 12 2" xfId="101"/>
    <cellStyle name="Обычный 12 3" xfId="102"/>
    <cellStyle name="Обычный 12 3 2" xfId="103"/>
    <cellStyle name="Обычный 12 4" xfId="104"/>
    <cellStyle name="Обычный 13" xfId="105"/>
    <cellStyle name="Обычный 13 2" xfId="106"/>
    <cellStyle name="Обычный 14" xfId="107"/>
    <cellStyle name="Обычный 15" xfId="108"/>
    <cellStyle name="Обычный 15 2" xfId="109"/>
    <cellStyle name="Обычный 15 3" xfId="110"/>
    <cellStyle name="Обычный 15 3 2" xfId="111"/>
    <cellStyle name="Обычный 16" xfId="112"/>
    <cellStyle name="Обычный 17" xfId="113"/>
    <cellStyle name="Обычный 17 2" xfId="114"/>
    <cellStyle name="Обычный 17 2 2" xfId="115"/>
    <cellStyle name="Обычный 17 3" xfId="116"/>
    <cellStyle name="Обычный 18" xfId="117"/>
    <cellStyle name="Обычный 19" xfId="118"/>
    <cellStyle name="Обычный 2" xfId="119"/>
    <cellStyle name="Обычный 2 2" xfId="120"/>
    <cellStyle name="Обычный 2 2 2" xfId="121"/>
    <cellStyle name="Обычный 2 2 2 2" xfId="122"/>
    <cellStyle name="Обычный 2 2 2 2 2" xfId="123"/>
    <cellStyle name="Обычный 2 2 2 2 2 2" xfId="124"/>
    <cellStyle name="Обычный 2 2 2 2 2 2 2" xfId="125"/>
    <cellStyle name="Обычный 2 2 2 2 2 2 2 2" xfId="126"/>
    <cellStyle name="Обычный 2 2 2 2 2 2 3" xfId="127"/>
    <cellStyle name="Обычный 2 2 2 2 2 3" xfId="128"/>
    <cellStyle name="Обычный 2 2 2 2 2 3 2" xfId="129"/>
    <cellStyle name="Обычный 2 2 2 2 2 4" xfId="130"/>
    <cellStyle name="Обычный 2 2 2 2 3" xfId="131"/>
    <cellStyle name="Обычный 2 2 2 2 3 2" xfId="132"/>
    <cellStyle name="Обычный 2 2 2 2 3 2 2" xfId="133"/>
    <cellStyle name="Обычный 2 2 2 2 3 3" xfId="134"/>
    <cellStyle name="Обычный 2 2 2 2 4" xfId="135"/>
    <cellStyle name="Обычный 2 2 2 2 4 2" xfId="136"/>
    <cellStyle name="Обычный 2 2 2 2 5" xfId="137"/>
    <cellStyle name="Обычный 2 2 2 3" xfId="138"/>
    <cellStyle name="Обычный 2 2 2 3 2" xfId="139"/>
    <cellStyle name="Обычный 2 2 2 3 2 2" xfId="140"/>
    <cellStyle name="Обычный 2 2 2 3 2 2 2" xfId="141"/>
    <cellStyle name="Обычный 2 2 2 3 2 3" xfId="142"/>
    <cellStyle name="Обычный 2 2 2 3 3" xfId="143"/>
    <cellStyle name="Обычный 2 2 2 3 3 2" xfId="144"/>
    <cellStyle name="Обычный 2 2 2 3 4" xfId="145"/>
    <cellStyle name="Обычный 2 2 2 4" xfId="146"/>
    <cellStyle name="Обычный 2 2 2 4 2" xfId="147"/>
    <cellStyle name="Обычный 2 2 2 4 2 2" xfId="148"/>
    <cellStyle name="Обычный 2 2 2 4 3" xfId="149"/>
    <cellStyle name="Обычный 2 2 2 5" xfId="150"/>
    <cellStyle name="Обычный 2 2 2 5 2" xfId="151"/>
    <cellStyle name="Обычный 2 2 2 6" xfId="152"/>
    <cellStyle name="Обычный 2 2 3" xfId="153"/>
    <cellStyle name="Обычный 2 2 3 2" xfId="154"/>
    <cellStyle name="Обычный 2 2 3 2 2" xfId="155"/>
    <cellStyle name="Обычный 2 2 3 2 2 2" xfId="156"/>
    <cellStyle name="Обычный 2 2 3 2 2 2 2" xfId="157"/>
    <cellStyle name="Обычный 2 2 3 2 2 2 2 2" xfId="158"/>
    <cellStyle name="Обычный 2 2 3 2 2 2 3" xfId="159"/>
    <cellStyle name="Обычный 2 2 3 2 2 3" xfId="160"/>
    <cellStyle name="Обычный 2 2 3 2 2 3 2" xfId="161"/>
    <cellStyle name="Обычный 2 2 3 2 2 4" xfId="162"/>
    <cellStyle name="Обычный 2 2 3 2 3" xfId="163"/>
    <cellStyle name="Обычный 2 2 3 2 3 2" xfId="164"/>
    <cellStyle name="Обычный 2 2 3 2 3 2 2" xfId="165"/>
    <cellStyle name="Обычный 2 2 3 2 3 3" xfId="166"/>
    <cellStyle name="Обычный 2 2 3 2 4" xfId="167"/>
    <cellStyle name="Обычный 2 2 3 2 4 2" xfId="168"/>
    <cellStyle name="Обычный 2 2 3 2 5" xfId="169"/>
    <cellStyle name="Обычный 2 2 3 3" xfId="170"/>
    <cellStyle name="Обычный 2 2 3 3 2" xfId="171"/>
    <cellStyle name="Обычный 2 2 3 3 2 2" xfId="172"/>
    <cellStyle name="Обычный 2 2 3 3 2 2 2" xfId="173"/>
    <cellStyle name="Обычный 2 2 3 3 2 3" xfId="174"/>
    <cellStyle name="Обычный 2 2 3 3 3" xfId="175"/>
    <cellStyle name="Обычный 2 2 3 3 3 2" xfId="176"/>
    <cellStyle name="Обычный 2 2 3 3 4" xfId="177"/>
    <cellStyle name="Обычный 2 2 3 4" xfId="178"/>
    <cellStyle name="Обычный 2 2 3 4 2" xfId="179"/>
    <cellStyle name="Обычный 2 2 3 4 2 2" xfId="180"/>
    <cellStyle name="Обычный 2 2 3 4 3" xfId="181"/>
    <cellStyle name="Обычный 2 2 3 5" xfId="182"/>
    <cellStyle name="Обычный 2 2 3 5 2" xfId="183"/>
    <cellStyle name="Обычный 2 2 3 6" xfId="184"/>
    <cellStyle name="Обычный 2 2 4" xfId="185"/>
    <cellStyle name="Обычный 2 2 4 2" xfId="186"/>
    <cellStyle name="Обычный 2 2 4 2 2" xfId="187"/>
    <cellStyle name="Обычный 2 2 4 2 2 2" xfId="188"/>
    <cellStyle name="Обычный 2 2 4 2 2 2 2" xfId="189"/>
    <cellStyle name="Обычный 2 2 4 2 2 3" xfId="190"/>
    <cellStyle name="Обычный 2 2 4 2 3" xfId="191"/>
    <cellStyle name="Обычный 2 2 4 2 3 2" xfId="192"/>
    <cellStyle name="Обычный 2 2 4 2 4" xfId="193"/>
    <cellStyle name="Обычный 2 2 4 3" xfId="194"/>
    <cellStyle name="Обычный 2 2 4 3 2" xfId="195"/>
    <cellStyle name="Обычный 2 2 4 3 2 2" xfId="196"/>
    <cellStyle name="Обычный 2 2 4 3 3" xfId="197"/>
    <cellStyle name="Обычный 2 2 4 4" xfId="198"/>
    <cellStyle name="Обычный 2 2 4 4 2" xfId="199"/>
    <cellStyle name="Обычный 2 2 4 5" xfId="200"/>
    <cellStyle name="Обычный 2 2 5" xfId="201"/>
    <cellStyle name="Обычный 2 2 5 2" xfId="202"/>
    <cellStyle name="Обычный 2 2 5 2 2" xfId="203"/>
    <cellStyle name="Обычный 2 2 5 2 2 2" xfId="204"/>
    <cellStyle name="Обычный 2 2 5 2 3" xfId="205"/>
    <cellStyle name="Обычный 2 2 5 3" xfId="206"/>
    <cellStyle name="Обычный 2 2 5 3 2" xfId="207"/>
    <cellStyle name="Обычный 2 2 5 4" xfId="208"/>
    <cellStyle name="Обычный 2 2 6" xfId="209"/>
    <cellStyle name="Обычный 2 2 6 2" xfId="210"/>
    <cellStyle name="Обычный 2 2 6 2 2" xfId="211"/>
    <cellStyle name="Обычный 2 2 6 3" xfId="212"/>
    <cellStyle name="Обычный 2 2 7" xfId="213"/>
    <cellStyle name="Обычный 2 2 7 2" xfId="214"/>
    <cellStyle name="Обычный 2 2 8" xfId="215"/>
    <cellStyle name="Обычный 2 26 2" xfId="216"/>
    <cellStyle name="Обычный 2 3" xfId="217"/>
    <cellStyle name="Обычный 2 3 2" xfId="218"/>
    <cellStyle name="Обычный 2 3 2 2" xfId="219"/>
    <cellStyle name="Обычный 2 3 2 2 2" xfId="220"/>
    <cellStyle name="Обычный 2 3 2 2 2 2" xfId="221"/>
    <cellStyle name="Обычный 2 3 2 2 2 2 2" xfId="222"/>
    <cellStyle name="Обычный 2 3 2 2 2 2 2 2" xfId="223"/>
    <cellStyle name="Обычный 2 3 2 2 2 2 3" xfId="224"/>
    <cellStyle name="Обычный 2 3 2 2 2 3" xfId="225"/>
    <cellStyle name="Обычный 2 3 2 2 2 3 2" xfId="226"/>
    <cellStyle name="Обычный 2 3 2 2 2 4" xfId="227"/>
    <cellStyle name="Обычный 2 3 2 2 3" xfId="228"/>
    <cellStyle name="Обычный 2 3 2 2 3 2" xfId="229"/>
    <cellStyle name="Обычный 2 3 2 2 3 2 2" xfId="230"/>
    <cellStyle name="Обычный 2 3 2 2 3 3" xfId="231"/>
    <cellStyle name="Обычный 2 3 2 2 4" xfId="232"/>
    <cellStyle name="Обычный 2 3 2 2 4 2" xfId="233"/>
    <cellStyle name="Обычный 2 3 2 2 5" xfId="234"/>
    <cellStyle name="Обычный 2 3 2 3" xfId="235"/>
    <cellStyle name="Обычный 2 3 2 3 2" xfId="236"/>
    <cellStyle name="Обычный 2 3 2 3 2 2" xfId="237"/>
    <cellStyle name="Обычный 2 3 2 3 2 2 2" xfId="238"/>
    <cellStyle name="Обычный 2 3 2 3 2 3" xfId="239"/>
    <cellStyle name="Обычный 2 3 2 3 3" xfId="240"/>
    <cellStyle name="Обычный 2 3 2 3 3 2" xfId="241"/>
    <cellStyle name="Обычный 2 3 2 3 4" xfId="242"/>
    <cellStyle name="Обычный 2 3 2 4" xfId="243"/>
    <cellStyle name="Обычный 2 3 2 4 2" xfId="244"/>
    <cellStyle name="Обычный 2 3 2 4 2 2" xfId="245"/>
    <cellStyle name="Обычный 2 3 2 4 3" xfId="246"/>
    <cellStyle name="Обычный 2 3 2 5" xfId="247"/>
    <cellStyle name="Обычный 2 3 2 5 2" xfId="248"/>
    <cellStyle name="Обычный 2 3 2 6" xfId="249"/>
    <cellStyle name="Обычный 2 3 3" xfId="250"/>
    <cellStyle name="Обычный 2 3 3 2" xfId="251"/>
    <cellStyle name="Обычный 2 3 3 2 2" xfId="252"/>
    <cellStyle name="Обычный 2 3 3 2 2 2" xfId="253"/>
    <cellStyle name="Обычный 2 3 3 2 2 2 2" xfId="254"/>
    <cellStyle name="Обычный 2 3 3 2 2 3" xfId="255"/>
    <cellStyle name="Обычный 2 3 3 2 3" xfId="256"/>
    <cellStyle name="Обычный 2 3 3 2 3 2" xfId="257"/>
    <cellStyle name="Обычный 2 3 3 2 4" xfId="258"/>
    <cellStyle name="Обычный 2 3 3 3" xfId="259"/>
    <cellStyle name="Обычный 2 3 3 3 2" xfId="260"/>
    <cellStyle name="Обычный 2 3 3 3 2 2" xfId="261"/>
    <cellStyle name="Обычный 2 3 3 3 3" xfId="262"/>
    <cellStyle name="Обычный 2 3 3 4" xfId="263"/>
    <cellStyle name="Обычный 2 3 3 4 2" xfId="264"/>
    <cellStyle name="Обычный 2 3 3 5" xfId="265"/>
    <cellStyle name="Обычный 2 3 4" xfId="266"/>
    <cellStyle name="Обычный 2 3 4 2" xfId="267"/>
    <cellStyle name="Обычный 2 3 4 2 2" xfId="268"/>
    <cellStyle name="Обычный 2 3 4 2 2 2" xfId="269"/>
    <cellStyle name="Обычный 2 3 4 2 3" xfId="270"/>
    <cellStyle name="Обычный 2 3 4 3" xfId="271"/>
    <cellStyle name="Обычный 2 3 4 3 2" xfId="272"/>
    <cellStyle name="Обычный 2 3 4 4" xfId="273"/>
    <cellStyle name="Обычный 2 3 5" xfId="274"/>
    <cellStyle name="Обычный 2 3 5 2" xfId="275"/>
    <cellStyle name="Обычный 2 3 5 2 2" xfId="276"/>
    <cellStyle name="Обычный 2 3 5 3" xfId="277"/>
    <cellStyle name="Обычный 2 3 6" xfId="278"/>
    <cellStyle name="Обычный 2 3 6 2" xfId="279"/>
    <cellStyle name="Обычный 2 3 7" xfId="280"/>
    <cellStyle name="Обычный 2 4" xfId="281"/>
    <cellStyle name="Обычный 2 4 2" xfId="282"/>
    <cellStyle name="Обычный 2 4 2 2" xfId="283"/>
    <cellStyle name="Обычный 2 4 2 2 2" xfId="284"/>
    <cellStyle name="Обычный 2 4 2 2 2 2" xfId="285"/>
    <cellStyle name="Обычный 2 4 2 2 3" xfId="286"/>
    <cellStyle name="Обычный 2 4 2 3" xfId="287"/>
    <cellStyle name="Обычный 2 4 2 3 2" xfId="288"/>
    <cellStyle name="Обычный 2 4 2 3 2 2" xfId="289"/>
    <cellStyle name="Обычный 2 4 2 3 3" xfId="290"/>
    <cellStyle name="Обычный 2 4 2 4" xfId="291"/>
    <cellStyle name="Обычный 2 4 2 4 2" xfId="292"/>
    <cellStyle name="Обычный 2 4 2 5" xfId="293"/>
    <cellStyle name="Обычный 2 4 3" xfId="294"/>
    <cellStyle name="Обычный 2 4 3 2" xfId="295"/>
    <cellStyle name="Обычный 2 4 3 2 2" xfId="296"/>
    <cellStyle name="Обычный 2 4 3 3" xfId="297"/>
    <cellStyle name="Обычный 2 4 4" xfId="298"/>
    <cellStyle name="Обычный 2 4 4 2" xfId="299"/>
    <cellStyle name="Обычный 2 4 4 2 2" xfId="300"/>
    <cellStyle name="Обычный 2 4 4 3" xfId="301"/>
    <cellStyle name="Обычный 2 4 5" xfId="302"/>
    <cellStyle name="Обычный 2 4 5 2" xfId="303"/>
    <cellStyle name="Обычный 2 4 6" xfId="304"/>
    <cellStyle name="Обычный 2 5" xfId="305"/>
    <cellStyle name="Обычный 2 5 2" xfId="306"/>
    <cellStyle name="Обычный 2 5 2 2" xfId="307"/>
    <cellStyle name="Обычный 2 5 2 2 2" xfId="308"/>
    <cellStyle name="Обычный 2 5 2 2 2 2" xfId="309"/>
    <cellStyle name="Обычный 2 5 2 2 3" xfId="310"/>
    <cellStyle name="Обычный 2 5 2 3" xfId="311"/>
    <cellStyle name="Обычный 2 5 2 3 2" xfId="312"/>
    <cellStyle name="Обычный 2 5 2 4" xfId="313"/>
    <cellStyle name="Обычный 2 5 3" xfId="314"/>
    <cellStyle name="Обычный 2 5 3 2" xfId="315"/>
    <cellStyle name="Обычный 2 5 3 2 2" xfId="316"/>
    <cellStyle name="Обычный 2 5 3 3" xfId="317"/>
    <cellStyle name="Обычный 2 5 4" xfId="318"/>
    <cellStyle name="Обычный 2 5 4 2" xfId="319"/>
    <cellStyle name="Обычный 2 5 5" xfId="320"/>
    <cellStyle name="Обычный 2 6" xfId="321"/>
    <cellStyle name="Обычный 2 6 2" xfId="322"/>
    <cellStyle name="Обычный 2 6 2 2" xfId="323"/>
    <cellStyle name="Обычный 2 6 2 2 2" xfId="324"/>
    <cellStyle name="Обычный 2 6 2 3" xfId="325"/>
    <cellStyle name="Обычный 2 6 3" xfId="326"/>
    <cellStyle name="Обычный 2 6 3 2" xfId="327"/>
    <cellStyle name="Обычный 2 6 4" xfId="328"/>
    <cellStyle name="Обычный 2 7" xfId="329"/>
    <cellStyle name="Обычный 2 7 2" xfId="330"/>
    <cellStyle name="Обычный 2 7 2 2" xfId="331"/>
    <cellStyle name="Обычный 2 7 3" xfId="332"/>
    <cellStyle name="Обычный 2 8" xfId="333"/>
    <cellStyle name="Обычный 2 9" xfId="334"/>
    <cellStyle name="Обычный 20" xfId="335"/>
    <cellStyle name="Обычный 22_Копия Pril_2_1-12_11111(1.10.13)" xfId="336"/>
    <cellStyle name="Обычный 3" xfId="337"/>
    <cellStyle name="Обычный 3 2" xfId="4"/>
    <cellStyle name="Обычный 3 2 2" xfId="338"/>
    <cellStyle name="Обычный 3 2 2 2" xfId="339"/>
    <cellStyle name="Обычный 3 2 2 3" xfId="340"/>
    <cellStyle name="Обычный 3 2 2 3 2" xfId="341"/>
    <cellStyle name="Обычный 3 2 2 4" xfId="342"/>
    <cellStyle name="Обычный 3 2 3" xfId="343"/>
    <cellStyle name="Обычный 3 2 3 2" xfId="344"/>
    <cellStyle name="Обычный 3 2 3 2 2" xfId="345"/>
    <cellStyle name="Обычный 3 2 3 3" xfId="346"/>
    <cellStyle name="Обычный 3 21" xfId="347"/>
    <cellStyle name="Обычный 3 3" xfId="348"/>
    <cellStyle name="Обычный 3 3 2" xfId="349"/>
    <cellStyle name="Обычный 3 4" xfId="350"/>
    <cellStyle name="Обычный 3 5" xfId="351"/>
    <cellStyle name="Обычный 3 5 2" xfId="352"/>
    <cellStyle name="Обычный 3 6" xfId="353"/>
    <cellStyle name="Обычный 4" xfId="1"/>
    <cellStyle name="Обычный 4 2" xfId="2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3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colors>
    <mruColors>
      <color rgb="FFFF66FF"/>
      <color rgb="FFFF0066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T87"/>
  <sheetViews>
    <sheetView tabSelected="1" view="pageBreakPreview" zoomScale="60" workbookViewId="0">
      <selection activeCell="A3" sqref="A3"/>
    </sheetView>
  </sheetViews>
  <sheetFormatPr defaultRowHeight="15.75"/>
  <cols>
    <col min="1" max="1" width="11.7109375" style="1" customWidth="1"/>
    <col min="2" max="2" width="71.140625" style="1" customWidth="1"/>
    <col min="3" max="3" width="23.140625" style="1" customWidth="1"/>
    <col min="4" max="4" width="9.5703125" style="1" customWidth="1"/>
    <col min="5" max="5" width="12.5703125" style="1" customWidth="1"/>
    <col min="6" max="6" width="10.7109375" style="1" customWidth="1"/>
    <col min="7" max="7" width="10" style="1" customWidth="1"/>
    <col min="8" max="9" width="9.42578125" style="1" customWidth="1"/>
    <col min="10" max="10" width="13" style="1" customWidth="1"/>
    <col min="11" max="12" width="9.42578125" style="1" customWidth="1"/>
    <col min="13" max="13" width="13.7109375" style="1" customWidth="1"/>
    <col min="14" max="14" width="11.85546875" style="1" customWidth="1"/>
    <col min="15" max="15" width="13.140625" style="1" customWidth="1"/>
    <col min="16" max="16" width="15.140625" style="1" customWidth="1"/>
    <col min="17" max="17" width="15" style="1" customWidth="1"/>
    <col min="18" max="18" width="11.7109375" style="1" customWidth="1"/>
    <col min="19" max="19" width="14.85546875" style="1" customWidth="1"/>
    <col min="20" max="20" width="15.42578125" style="1" customWidth="1"/>
    <col min="21" max="21" width="13.5703125" style="1" customWidth="1"/>
    <col min="22" max="22" width="15.140625" style="1" customWidth="1"/>
    <col min="23" max="23" width="13.7109375" style="1" customWidth="1"/>
    <col min="24" max="24" width="13.28515625" style="1" customWidth="1"/>
    <col min="25" max="27" width="9.28515625" style="1" customWidth="1"/>
    <col min="28" max="29" width="10.28515625" style="1" customWidth="1"/>
    <col min="30" max="77" width="9.28515625" style="1" customWidth="1"/>
    <col min="78" max="78" width="9.5703125" style="1" customWidth="1"/>
    <col min="79" max="82" width="9.28515625" style="1" customWidth="1"/>
    <col min="83" max="83" width="11.42578125" style="1" customWidth="1"/>
    <col min="84" max="84" width="9.28515625" style="1" customWidth="1"/>
    <col min="85" max="85" width="10.28515625" style="1" customWidth="1"/>
    <col min="86" max="89" width="9.28515625" style="1" customWidth="1"/>
    <col min="90" max="90" width="10.42578125" style="1" customWidth="1"/>
    <col min="91" max="94" width="9.28515625" style="1" customWidth="1"/>
    <col min="95" max="95" width="26" style="1" customWidth="1"/>
    <col min="96" max="96" width="9.140625" style="1"/>
    <col min="97" max="98" width="9.42578125" style="1" bestFit="1" customWidth="1"/>
    <col min="99" max="16384" width="9.140625" style="1"/>
  </cols>
  <sheetData>
    <row r="1" spans="1:95" s="3" customFormat="1" ht="24">
      <c r="A1" s="2"/>
      <c r="B1" s="38" t="s">
        <v>132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</row>
    <row r="2" spans="1:95" s="3" customFormat="1" ht="24">
      <c r="A2" s="4"/>
      <c r="B2" s="39" t="s">
        <v>131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</row>
    <row r="3" spans="1:95" s="3" customFormat="1" ht="24">
      <c r="A3" s="4"/>
      <c r="B3" s="39" t="s">
        <v>130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</row>
    <row r="4" spans="1:95" s="3" customFormat="1" ht="24" customHeight="1">
      <c r="A4" s="5"/>
      <c r="B4" s="40" t="s">
        <v>129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</row>
    <row r="5" spans="1:95" s="3" customFormat="1" ht="23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</row>
    <row r="6" spans="1:95" s="3" customFormat="1" ht="24">
      <c r="A6" s="42" t="s">
        <v>165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</row>
    <row r="7" spans="1:95" s="3" customFormat="1" ht="27" customHeight="1">
      <c r="A7" s="43" t="s">
        <v>128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</row>
    <row r="8" spans="1:95" s="3" customFormat="1" ht="24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</row>
    <row r="9" spans="1:95" s="3" customFormat="1" ht="24">
      <c r="A9" s="44" t="s">
        <v>227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</row>
    <row r="10" spans="1:95" s="3" customFormat="1" ht="23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</row>
    <row r="11" spans="1:95" s="3" customFormat="1" ht="24" customHeight="1">
      <c r="A11" s="45" t="s">
        <v>166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</row>
    <row r="12" spans="1:95" s="3" customFormat="1" ht="24">
      <c r="A12" s="37" t="s">
        <v>226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</row>
    <row r="13" spans="1:95" s="3" customFormat="1" ht="24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</row>
    <row r="14" spans="1:95" s="24" customFormat="1" ht="88.5" customHeight="1">
      <c r="A14" s="47" t="s">
        <v>127</v>
      </c>
      <c r="B14" s="47" t="s">
        <v>126</v>
      </c>
      <c r="C14" s="47" t="s">
        <v>125</v>
      </c>
      <c r="D14" s="50" t="s">
        <v>124</v>
      </c>
      <c r="E14" s="47" t="s">
        <v>123</v>
      </c>
      <c r="F14" s="50" t="s">
        <v>122</v>
      </c>
      <c r="G14" s="50"/>
      <c r="H14" s="50" t="s">
        <v>121</v>
      </c>
      <c r="I14" s="50"/>
      <c r="J14" s="50"/>
      <c r="K14" s="50"/>
      <c r="L14" s="50"/>
      <c r="M14" s="50"/>
      <c r="N14" s="47" t="s">
        <v>120</v>
      </c>
      <c r="O14" s="47" t="s">
        <v>189</v>
      </c>
      <c r="P14" s="50" t="s">
        <v>119</v>
      </c>
      <c r="Q14" s="50"/>
      <c r="R14" s="50"/>
      <c r="S14" s="50"/>
      <c r="T14" s="50" t="s">
        <v>118</v>
      </c>
      <c r="U14" s="50"/>
      <c r="V14" s="54" t="s">
        <v>117</v>
      </c>
      <c r="W14" s="55"/>
      <c r="X14" s="56"/>
      <c r="Y14" s="34" t="s">
        <v>190</v>
      </c>
      <c r="Z14" s="35"/>
      <c r="AA14" s="35"/>
      <c r="AB14" s="35"/>
      <c r="AC14" s="35"/>
      <c r="AD14" s="35"/>
      <c r="AE14" s="35"/>
      <c r="AF14" s="35"/>
      <c r="AG14" s="35"/>
      <c r="AH14" s="36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6"/>
      <c r="CQ14" s="47" t="s">
        <v>116</v>
      </c>
    </row>
    <row r="15" spans="1:95" s="24" customFormat="1" ht="56.25" customHeight="1">
      <c r="A15" s="48"/>
      <c r="B15" s="48"/>
      <c r="C15" s="48"/>
      <c r="D15" s="50"/>
      <c r="E15" s="48"/>
      <c r="F15" s="50"/>
      <c r="G15" s="50"/>
      <c r="H15" s="34" t="s">
        <v>107</v>
      </c>
      <c r="I15" s="35"/>
      <c r="J15" s="36"/>
      <c r="K15" s="51" t="s">
        <v>106</v>
      </c>
      <c r="L15" s="52"/>
      <c r="M15" s="53"/>
      <c r="N15" s="48"/>
      <c r="O15" s="48"/>
      <c r="P15" s="50" t="s">
        <v>107</v>
      </c>
      <c r="Q15" s="50"/>
      <c r="R15" s="50" t="s">
        <v>106</v>
      </c>
      <c r="S15" s="50"/>
      <c r="T15" s="50"/>
      <c r="U15" s="50"/>
      <c r="V15" s="51"/>
      <c r="W15" s="52"/>
      <c r="X15" s="53"/>
      <c r="Y15" s="34" t="s">
        <v>107</v>
      </c>
      <c r="Z15" s="35"/>
      <c r="AA15" s="35"/>
      <c r="AB15" s="35"/>
      <c r="AC15" s="36"/>
      <c r="AD15" s="34" t="s">
        <v>170</v>
      </c>
      <c r="AE15" s="35"/>
      <c r="AF15" s="35"/>
      <c r="AG15" s="35"/>
      <c r="AH15" s="36"/>
      <c r="AI15" s="34" t="s">
        <v>168</v>
      </c>
      <c r="AJ15" s="35"/>
      <c r="AK15" s="35"/>
      <c r="AL15" s="35"/>
      <c r="AM15" s="36"/>
      <c r="AN15" s="34" t="s">
        <v>169</v>
      </c>
      <c r="AO15" s="35"/>
      <c r="AP15" s="35"/>
      <c r="AQ15" s="35"/>
      <c r="AR15" s="36"/>
      <c r="AS15" s="34" t="s">
        <v>171</v>
      </c>
      <c r="AT15" s="35"/>
      <c r="AU15" s="35"/>
      <c r="AV15" s="35"/>
      <c r="AW15" s="36"/>
      <c r="AX15" s="34" t="s">
        <v>172</v>
      </c>
      <c r="AY15" s="35"/>
      <c r="AZ15" s="35"/>
      <c r="BA15" s="35"/>
      <c r="BB15" s="36"/>
      <c r="BC15" s="34" t="s">
        <v>173</v>
      </c>
      <c r="BD15" s="35"/>
      <c r="BE15" s="35"/>
      <c r="BF15" s="35"/>
      <c r="BG15" s="36"/>
      <c r="BH15" s="34" t="s">
        <v>174</v>
      </c>
      <c r="BI15" s="35"/>
      <c r="BJ15" s="35"/>
      <c r="BK15" s="35"/>
      <c r="BL15" s="36"/>
      <c r="BM15" s="34" t="s">
        <v>175</v>
      </c>
      <c r="BN15" s="35"/>
      <c r="BO15" s="35"/>
      <c r="BP15" s="35"/>
      <c r="BQ15" s="36"/>
      <c r="BR15" s="34" t="s">
        <v>176</v>
      </c>
      <c r="BS15" s="35"/>
      <c r="BT15" s="35"/>
      <c r="BU15" s="35"/>
      <c r="BV15" s="36"/>
      <c r="BW15" s="34" t="s">
        <v>177</v>
      </c>
      <c r="BX15" s="35"/>
      <c r="BY15" s="35"/>
      <c r="BZ15" s="35"/>
      <c r="CA15" s="36"/>
      <c r="CB15" s="34" t="s">
        <v>178</v>
      </c>
      <c r="CC15" s="35"/>
      <c r="CD15" s="35"/>
      <c r="CE15" s="35"/>
      <c r="CF15" s="36"/>
      <c r="CG15" s="34" t="s">
        <v>115</v>
      </c>
      <c r="CH15" s="35"/>
      <c r="CI15" s="35"/>
      <c r="CJ15" s="35"/>
      <c r="CK15" s="36"/>
      <c r="CL15" s="34" t="s">
        <v>114</v>
      </c>
      <c r="CM15" s="35"/>
      <c r="CN15" s="35"/>
      <c r="CO15" s="35"/>
      <c r="CP15" s="36"/>
      <c r="CQ15" s="48"/>
    </row>
    <row r="16" spans="1:95" s="24" customFormat="1" ht="81.75" customHeight="1">
      <c r="A16" s="49"/>
      <c r="B16" s="49"/>
      <c r="C16" s="49"/>
      <c r="D16" s="50"/>
      <c r="E16" s="49"/>
      <c r="F16" s="33" t="s">
        <v>113</v>
      </c>
      <c r="G16" s="33" t="s">
        <v>106</v>
      </c>
      <c r="H16" s="31" t="s">
        <v>112</v>
      </c>
      <c r="I16" s="31" t="s">
        <v>111</v>
      </c>
      <c r="J16" s="31" t="s">
        <v>110</v>
      </c>
      <c r="K16" s="31" t="s">
        <v>112</v>
      </c>
      <c r="L16" s="31" t="s">
        <v>111</v>
      </c>
      <c r="M16" s="31" t="s">
        <v>110</v>
      </c>
      <c r="N16" s="49"/>
      <c r="O16" s="49"/>
      <c r="P16" s="31" t="s">
        <v>109</v>
      </c>
      <c r="Q16" s="31" t="s">
        <v>108</v>
      </c>
      <c r="R16" s="31" t="s">
        <v>109</v>
      </c>
      <c r="S16" s="31" t="s">
        <v>108</v>
      </c>
      <c r="T16" s="32" t="s">
        <v>107</v>
      </c>
      <c r="U16" s="32" t="s">
        <v>106</v>
      </c>
      <c r="V16" s="31" t="s">
        <v>167</v>
      </c>
      <c r="W16" s="31" t="s">
        <v>224</v>
      </c>
      <c r="X16" s="31" t="s">
        <v>225</v>
      </c>
      <c r="Y16" s="31" t="s">
        <v>105</v>
      </c>
      <c r="Z16" s="31" t="s">
        <v>104</v>
      </c>
      <c r="AA16" s="31" t="s">
        <v>103</v>
      </c>
      <c r="AB16" s="32" t="s">
        <v>102</v>
      </c>
      <c r="AC16" s="32" t="s">
        <v>101</v>
      </c>
      <c r="AD16" s="31" t="s">
        <v>105</v>
      </c>
      <c r="AE16" s="31" t="s">
        <v>104</v>
      </c>
      <c r="AF16" s="31" t="s">
        <v>103</v>
      </c>
      <c r="AG16" s="32" t="s">
        <v>102</v>
      </c>
      <c r="AH16" s="32" t="s">
        <v>101</v>
      </c>
      <c r="AI16" s="31" t="s">
        <v>105</v>
      </c>
      <c r="AJ16" s="31" t="s">
        <v>104</v>
      </c>
      <c r="AK16" s="31" t="s">
        <v>103</v>
      </c>
      <c r="AL16" s="32" t="s">
        <v>102</v>
      </c>
      <c r="AM16" s="32" t="s">
        <v>101</v>
      </c>
      <c r="AN16" s="31" t="s">
        <v>105</v>
      </c>
      <c r="AO16" s="31" t="s">
        <v>104</v>
      </c>
      <c r="AP16" s="31" t="s">
        <v>103</v>
      </c>
      <c r="AQ16" s="32" t="s">
        <v>102</v>
      </c>
      <c r="AR16" s="32" t="s">
        <v>101</v>
      </c>
      <c r="AS16" s="31" t="s">
        <v>105</v>
      </c>
      <c r="AT16" s="31" t="s">
        <v>104</v>
      </c>
      <c r="AU16" s="31" t="s">
        <v>103</v>
      </c>
      <c r="AV16" s="32" t="s">
        <v>102</v>
      </c>
      <c r="AW16" s="32" t="s">
        <v>101</v>
      </c>
      <c r="AX16" s="31" t="s">
        <v>105</v>
      </c>
      <c r="AY16" s="31" t="s">
        <v>104</v>
      </c>
      <c r="AZ16" s="31" t="s">
        <v>103</v>
      </c>
      <c r="BA16" s="32" t="s">
        <v>102</v>
      </c>
      <c r="BB16" s="32" t="s">
        <v>101</v>
      </c>
      <c r="BC16" s="31" t="s">
        <v>105</v>
      </c>
      <c r="BD16" s="31" t="s">
        <v>104</v>
      </c>
      <c r="BE16" s="31" t="s">
        <v>103</v>
      </c>
      <c r="BF16" s="32" t="s">
        <v>102</v>
      </c>
      <c r="BG16" s="32" t="s">
        <v>101</v>
      </c>
      <c r="BH16" s="31" t="s">
        <v>105</v>
      </c>
      <c r="BI16" s="31" t="s">
        <v>104</v>
      </c>
      <c r="BJ16" s="31" t="s">
        <v>103</v>
      </c>
      <c r="BK16" s="32" t="s">
        <v>102</v>
      </c>
      <c r="BL16" s="32" t="s">
        <v>101</v>
      </c>
      <c r="BM16" s="31" t="s">
        <v>105</v>
      </c>
      <c r="BN16" s="31" t="s">
        <v>104</v>
      </c>
      <c r="BO16" s="31" t="s">
        <v>103</v>
      </c>
      <c r="BP16" s="32" t="s">
        <v>102</v>
      </c>
      <c r="BQ16" s="32" t="s">
        <v>101</v>
      </c>
      <c r="BR16" s="31" t="s">
        <v>105</v>
      </c>
      <c r="BS16" s="31" t="s">
        <v>104</v>
      </c>
      <c r="BT16" s="31" t="s">
        <v>103</v>
      </c>
      <c r="BU16" s="32" t="s">
        <v>102</v>
      </c>
      <c r="BV16" s="32" t="s">
        <v>101</v>
      </c>
      <c r="BW16" s="31" t="s">
        <v>105</v>
      </c>
      <c r="BX16" s="31" t="s">
        <v>104</v>
      </c>
      <c r="BY16" s="31" t="s">
        <v>103</v>
      </c>
      <c r="BZ16" s="32" t="s">
        <v>102</v>
      </c>
      <c r="CA16" s="32" t="s">
        <v>101</v>
      </c>
      <c r="CB16" s="31" t="s">
        <v>105</v>
      </c>
      <c r="CC16" s="31" t="s">
        <v>104</v>
      </c>
      <c r="CD16" s="31" t="s">
        <v>103</v>
      </c>
      <c r="CE16" s="32" t="s">
        <v>102</v>
      </c>
      <c r="CF16" s="32" t="s">
        <v>101</v>
      </c>
      <c r="CG16" s="31" t="s">
        <v>105</v>
      </c>
      <c r="CH16" s="31" t="s">
        <v>104</v>
      </c>
      <c r="CI16" s="31" t="s">
        <v>103</v>
      </c>
      <c r="CJ16" s="32" t="s">
        <v>102</v>
      </c>
      <c r="CK16" s="32" t="s">
        <v>101</v>
      </c>
      <c r="CL16" s="31" t="s">
        <v>105</v>
      </c>
      <c r="CM16" s="31" t="s">
        <v>104</v>
      </c>
      <c r="CN16" s="31" t="s">
        <v>103</v>
      </c>
      <c r="CO16" s="32" t="s">
        <v>102</v>
      </c>
      <c r="CP16" s="31" t="s">
        <v>101</v>
      </c>
      <c r="CQ16" s="49"/>
    </row>
    <row r="17" spans="1:98" s="24" customFormat="1" ht="2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v>15</v>
      </c>
      <c r="P17" s="9" t="s">
        <v>100</v>
      </c>
      <c r="Q17" s="9" t="s">
        <v>99</v>
      </c>
      <c r="R17" s="9" t="s">
        <v>98</v>
      </c>
      <c r="S17" s="9" t="s">
        <v>97</v>
      </c>
      <c r="T17" s="31">
        <v>17</v>
      </c>
      <c r="U17" s="31">
        <v>18</v>
      </c>
      <c r="V17" s="31">
        <v>19</v>
      </c>
      <c r="W17" s="31">
        <v>20</v>
      </c>
      <c r="X17" s="31">
        <v>21</v>
      </c>
      <c r="Y17" s="31">
        <v>22</v>
      </c>
      <c r="Z17" s="31">
        <v>23</v>
      </c>
      <c r="AA17" s="31">
        <v>24</v>
      </c>
      <c r="AB17" s="31">
        <v>25</v>
      </c>
      <c r="AC17" s="31">
        <v>26</v>
      </c>
      <c r="AD17" s="31">
        <v>27</v>
      </c>
      <c r="AE17" s="31">
        <v>28</v>
      </c>
      <c r="AF17" s="31">
        <v>29</v>
      </c>
      <c r="AG17" s="31">
        <v>30</v>
      </c>
      <c r="AH17" s="31">
        <v>31</v>
      </c>
      <c r="AI17" s="9" t="s">
        <v>191</v>
      </c>
      <c r="AJ17" s="9" t="s">
        <v>192</v>
      </c>
      <c r="AK17" s="9" t="s">
        <v>193</v>
      </c>
      <c r="AL17" s="9" t="s">
        <v>194</v>
      </c>
      <c r="AM17" s="9" t="s">
        <v>195</v>
      </c>
      <c r="AN17" s="9" t="s">
        <v>196</v>
      </c>
      <c r="AO17" s="9" t="s">
        <v>197</v>
      </c>
      <c r="AP17" s="9" t="s">
        <v>198</v>
      </c>
      <c r="AQ17" s="9" t="s">
        <v>199</v>
      </c>
      <c r="AR17" s="9" t="s">
        <v>200</v>
      </c>
      <c r="AS17" s="9" t="s">
        <v>201</v>
      </c>
      <c r="AT17" s="9" t="s">
        <v>202</v>
      </c>
      <c r="AU17" s="9" t="s">
        <v>203</v>
      </c>
      <c r="AV17" s="9" t="s">
        <v>204</v>
      </c>
      <c r="AW17" s="9" t="s">
        <v>205</v>
      </c>
      <c r="AX17" s="9" t="s">
        <v>206</v>
      </c>
      <c r="AY17" s="9" t="s">
        <v>207</v>
      </c>
      <c r="AZ17" s="9" t="s">
        <v>208</v>
      </c>
      <c r="BA17" s="9" t="s">
        <v>209</v>
      </c>
      <c r="BB17" s="9" t="s">
        <v>210</v>
      </c>
      <c r="BC17" s="9" t="s">
        <v>133</v>
      </c>
      <c r="BD17" s="9" t="s">
        <v>134</v>
      </c>
      <c r="BE17" s="9" t="s">
        <v>135</v>
      </c>
      <c r="BF17" s="9" t="s">
        <v>136</v>
      </c>
      <c r="BG17" s="9" t="s">
        <v>137</v>
      </c>
      <c r="BH17" s="9" t="s">
        <v>138</v>
      </c>
      <c r="BI17" s="9" t="s">
        <v>139</v>
      </c>
      <c r="BJ17" s="9" t="s">
        <v>140</v>
      </c>
      <c r="BK17" s="9" t="s">
        <v>141</v>
      </c>
      <c r="BL17" s="9" t="s">
        <v>142</v>
      </c>
      <c r="BM17" s="9" t="s">
        <v>143</v>
      </c>
      <c r="BN17" s="9" t="s">
        <v>144</v>
      </c>
      <c r="BO17" s="9" t="s">
        <v>145</v>
      </c>
      <c r="BP17" s="9" t="s">
        <v>146</v>
      </c>
      <c r="BQ17" s="9" t="s">
        <v>147</v>
      </c>
      <c r="BR17" s="9" t="s">
        <v>148</v>
      </c>
      <c r="BS17" s="9" t="s">
        <v>149</v>
      </c>
      <c r="BT17" s="9" t="s">
        <v>150</v>
      </c>
      <c r="BU17" s="9" t="s">
        <v>151</v>
      </c>
      <c r="BV17" s="9" t="s">
        <v>152</v>
      </c>
      <c r="BW17" s="9" t="s">
        <v>153</v>
      </c>
      <c r="BX17" s="9" t="s">
        <v>154</v>
      </c>
      <c r="BY17" s="9" t="s">
        <v>155</v>
      </c>
      <c r="BZ17" s="9" t="s">
        <v>156</v>
      </c>
      <c r="CA17" s="9" t="s">
        <v>157</v>
      </c>
      <c r="CB17" s="9" t="s">
        <v>158</v>
      </c>
      <c r="CC17" s="9" t="s">
        <v>159</v>
      </c>
      <c r="CD17" s="9" t="s">
        <v>160</v>
      </c>
      <c r="CE17" s="9" t="s">
        <v>161</v>
      </c>
      <c r="CF17" s="9" t="s">
        <v>162</v>
      </c>
      <c r="CG17" s="31">
        <v>33</v>
      </c>
      <c r="CH17" s="31">
        <v>34</v>
      </c>
      <c r="CI17" s="31">
        <v>35</v>
      </c>
      <c r="CJ17" s="31">
        <v>36</v>
      </c>
      <c r="CK17" s="31">
        <v>37</v>
      </c>
      <c r="CL17" s="31">
        <v>38</v>
      </c>
      <c r="CM17" s="31">
        <v>39</v>
      </c>
      <c r="CN17" s="31">
        <v>40</v>
      </c>
      <c r="CO17" s="31">
        <v>41</v>
      </c>
      <c r="CP17" s="31">
        <v>42</v>
      </c>
      <c r="CQ17" s="31">
        <v>43</v>
      </c>
      <c r="CS17" s="25"/>
      <c r="CT17" s="25"/>
    </row>
    <row r="18" spans="1:98" s="3" customFormat="1" ht="39.75" customHeight="1">
      <c r="A18" s="10" t="s">
        <v>96</v>
      </c>
      <c r="B18" s="11" t="s">
        <v>95</v>
      </c>
      <c r="C18" s="8" t="s">
        <v>1</v>
      </c>
      <c r="D18" s="18">
        <f>SUM(D19:D24)</f>
        <v>0</v>
      </c>
      <c r="E18" s="18">
        <f t="shared" ref="E18:X18" si="0">SUM(E19:E24)</f>
        <v>0</v>
      </c>
      <c r="F18" s="18">
        <f t="shared" ref="F18" si="1">SUM(F19:F24)</f>
        <v>0</v>
      </c>
      <c r="G18" s="18">
        <f t="shared" si="0"/>
        <v>0</v>
      </c>
      <c r="H18" s="13">
        <f t="shared" ref="H18:J18" si="2">SUM(H19:H24)</f>
        <v>2.4946559999999995</v>
      </c>
      <c r="I18" s="13">
        <f t="shared" si="2"/>
        <v>15.131471999999999</v>
      </c>
      <c r="J18" s="13">
        <f t="shared" si="2"/>
        <v>0</v>
      </c>
      <c r="K18" s="13">
        <f t="shared" si="0"/>
        <v>0.59123999999999999</v>
      </c>
      <c r="L18" s="13">
        <f t="shared" si="0"/>
        <v>42.343859999999999</v>
      </c>
      <c r="M18" s="13">
        <f t="shared" si="0"/>
        <v>0</v>
      </c>
      <c r="N18" s="13">
        <f t="shared" si="0"/>
        <v>0</v>
      </c>
      <c r="O18" s="13">
        <f t="shared" si="0"/>
        <v>3.9443159999999997</v>
      </c>
      <c r="P18" s="13">
        <f t="shared" ref="P18:Q18" si="3">SUM(P19:P24)</f>
        <v>284.5123524</v>
      </c>
      <c r="Q18" s="13">
        <f t="shared" si="3"/>
        <v>344.96273201999998</v>
      </c>
      <c r="R18" s="13">
        <f t="shared" si="0"/>
        <v>388.25464799999997</v>
      </c>
      <c r="S18" s="13">
        <f t="shared" si="0"/>
        <v>418.78208519999998</v>
      </c>
      <c r="T18" s="13">
        <f t="shared" ref="T18" si="4">SUM(T19:T24)</f>
        <v>344.96273201999998</v>
      </c>
      <c r="U18" s="13">
        <f t="shared" si="0"/>
        <v>427.79439521999996</v>
      </c>
      <c r="V18" s="13">
        <f t="shared" si="0"/>
        <v>0</v>
      </c>
      <c r="W18" s="13">
        <f t="shared" si="0"/>
        <v>343.15793201999998</v>
      </c>
      <c r="X18" s="13">
        <f t="shared" si="0"/>
        <v>389.75199521999997</v>
      </c>
      <c r="Y18" s="13">
        <f t="shared" ref="Y18:AC18" si="5">SUM(Y19:Y24)</f>
        <v>0</v>
      </c>
      <c r="Z18" s="13">
        <f t="shared" si="5"/>
        <v>0</v>
      </c>
      <c r="AA18" s="13">
        <f t="shared" si="5"/>
        <v>0</v>
      </c>
      <c r="AB18" s="13">
        <f t="shared" si="5"/>
        <v>0</v>
      </c>
      <c r="AC18" s="13">
        <f t="shared" si="5"/>
        <v>0</v>
      </c>
      <c r="AD18" s="13">
        <f t="shared" ref="AD18:AH18" si="6">SUM(AD19:AD24)</f>
        <v>34.098084</v>
      </c>
      <c r="AE18" s="13">
        <f t="shared" si="6"/>
        <v>0</v>
      </c>
      <c r="AF18" s="13">
        <f t="shared" si="6"/>
        <v>0</v>
      </c>
      <c r="AG18" s="13">
        <f t="shared" si="6"/>
        <v>0</v>
      </c>
      <c r="AH18" s="13">
        <f t="shared" si="6"/>
        <v>0</v>
      </c>
      <c r="AI18" s="13">
        <f t="shared" ref="AI18:AM18" si="7">SUM(AI19:AI24)</f>
        <v>72.612310019999995</v>
      </c>
      <c r="AJ18" s="13">
        <f t="shared" si="7"/>
        <v>0</v>
      </c>
      <c r="AK18" s="13">
        <f t="shared" si="7"/>
        <v>0</v>
      </c>
      <c r="AL18" s="13">
        <f t="shared" si="7"/>
        <v>13.32574</v>
      </c>
      <c r="AM18" s="13">
        <f t="shared" si="7"/>
        <v>59.286570019999992</v>
      </c>
      <c r="AN18" s="13">
        <f t="shared" ref="AN18:AW18" si="8">SUM(AN19:AN24)</f>
        <v>15.991198019999999</v>
      </c>
      <c r="AO18" s="13">
        <f t="shared" si="8"/>
        <v>0</v>
      </c>
      <c r="AP18" s="13">
        <f t="shared" si="8"/>
        <v>0</v>
      </c>
      <c r="AQ18" s="13">
        <f t="shared" si="8"/>
        <v>13.32574</v>
      </c>
      <c r="AR18" s="13">
        <f t="shared" si="8"/>
        <v>2.6654580199999991</v>
      </c>
      <c r="AS18" s="13">
        <f t="shared" si="8"/>
        <v>36</v>
      </c>
      <c r="AT18" s="13">
        <f t="shared" si="8"/>
        <v>0</v>
      </c>
      <c r="AU18" s="13">
        <f t="shared" si="8"/>
        <v>0</v>
      </c>
      <c r="AV18" s="13">
        <f t="shared" si="8"/>
        <v>13.32574</v>
      </c>
      <c r="AW18" s="13">
        <f t="shared" si="8"/>
        <v>22.67426</v>
      </c>
      <c r="AX18" s="13">
        <f t="shared" ref="AX18:CF18" si="9">SUM(AX19:AX24)</f>
        <v>69.997270799999995</v>
      </c>
      <c r="AY18" s="13">
        <f t="shared" si="9"/>
        <v>0</v>
      </c>
      <c r="AZ18" s="13">
        <f t="shared" si="9"/>
        <v>0</v>
      </c>
      <c r="BA18" s="13">
        <f t="shared" si="9"/>
        <v>38.059878200895902</v>
      </c>
      <c r="BB18" s="13">
        <f t="shared" si="9"/>
        <v>31.937392599104086</v>
      </c>
      <c r="BC18" s="13">
        <f t="shared" si="9"/>
        <v>14.399999999999999</v>
      </c>
      <c r="BD18" s="13">
        <f t="shared" si="9"/>
        <v>0</v>
      </c>
      <c r="BE18" s="13">
        <f t="shared" si="9"/>
        <v>0</v>
      </c>
      <c r="BF18" s="13">
        <f t="shared" si="9"/>
        <v>12</v>
      </c>
      <c r="BG18" s="13">
        <f t="shared" si="9"/>
        <v>2.3999999999999986</v>
      </c>
      <c r="BH18" s="13">
        <f t="shared" si="9"/>
        <v>54.009419999999992</v>
      </c>
      <c r="BI18" s="13">
        <f t="shared" si="9"/>
        <v>0</v>
      </c>
      <c r="BJ18" s="13">
        <f t="shared" si="9"/>
        <v>0</v>
      </c>
      <c r="BK18" s="13">
        <f t="shared" si="9"/>
        <v>35.977748200895903</v>
      </c>
      <c r="BL18" s="13">
        <f t="shared" si="9"/>
        <v>18.031671799104089</v>
      </c>
      <c r="BM18" s="13">
        <f t="shared" si="9"/>
        <v>58.199999999999996</v>
      </c>
      <c r="BN18" s="13">
        <f t="shared" si="9"/>
        <v>0</v>
      </c>
      <c r="BO18" s="13">
        <f t="shared" si="9"/>
        <v>0</v>
      </c>
      <c r="BP18" s="13">
        <f t="shared" si="9"/>
        <v>14.651479999999999</v>
      </c>
      <c r="BQ18" s="13">
        <f t="shared" si="9"/>
        <v>43.548519999999996</v>
      </c>
      <c r="BR18" s="13">
        <f t="shared" si="9"/>
        <v>58.44</v>
      </c>
      <c r="BS18" s="13">
        <f t="shared" si="9"/>
        <v>0</v>
      </c>
      <c r="BT18" s="13">
        <f t="shared" si="9"/>
        <v>0</v>
      </c>
      <c r="BU18" s="13">
        <f t="shared" si="9"/>
        <v>35.977748200895903</v>
      </c>
      <c r="BV18" s="13">
        <f t="shared" si="9"/>
        <v>22.462251799104095</v>
      </c>
      <c r="BW18" s="13">
        <f t="shared" si="9"/>
        <v>138</v>
      </c>
      <c r="BX18" s="13">
        <f t="shared" si="9"/>
        <v>0</v>
      </c>
      <c r="BY18" s="13">
        <f t="shared" si="9"/>
        <v>0</v>
      </c>
      <c r="BZ18" s="13">
        <f t="shared" si="9"/>
        <v>0</v>
      </c>
      <c r="CA18" s="13">
        <f t="shared" si="9"/>
        <v>138</v>
      </c>
      <c r="CB18" s="13">
        <f t="shared" si="9"/>
        <v>139.80693719999999</v>
      </c>
      <c r="CC18" s="13">
        <f t="shared" si="9"/>
        <v>0</v>
      </c>
      <c r="CD18" s="13">
        <f t="shared" si="9"/>
        <v>0</v>
      </c>
      <c r="CE18" s="13">
        <f t="shared" si="9"/>
        <v>35.977748200895903</v>
      </c>
      <c r="CF18" s="13">
        <f t="shared" si="9"/>
        <v>103.82918899910408</v>
      </c>
      <c r="CG18" s="13">
        <f t="shared" ref="CG18:CP18" si="10">SUM(CG19:CG24)</f>
        <v>319.21231001999996</v>
      </c>
      <c r="CH18" s="13">
        <f t="shared" si="10"/>
        <v>0</v>
      </c>
      <c r="CI18" s="13">
        <f t="shared" si="10"/>
        <v>0</v>
      </c>
      <c r="CJ18" s="13">
        <f t="shared" si="10"/>
        <v>53.302959999999999</v>
      </c>
      <c r="CK18" s="13">
        <f t="shared" si="10"/>
        <v>265.90935001999998</v>
      </c>
      <c r="CL18" s="13">
        <f t="shared" si="10"/>
        <v>338.24482601999995</v>
      </c>
      <c r="CM18" s="13">
        <f t="shared" si="10"/>
        <v>0</v>
      </c>
      <c r="CN18" s="13">
        <f t="shared" si="10"/>
        <v>0</v>
      </c>
      <c r="CO18" s="13">
        <f t="shared" si="10"/>
        <v>159.31886280358361</v>
      </c>
      <c r="CP18" s="13">
        <f t="shared" si="10"/>
        <v>178.92596321641636</v>
      </c>
      <c r="CQ18" s="12" t="s">
        <v>0</v>
      </c>
      <c r="CS18" s="23"/>
      <c r="CT18" s="23"/>
    </row>
    <row r="19" spans="1:98" s="3" customFormat="1" ht="39.75" customHeight="1">
      <c r="A19" s="10" t="s">
        <v>94</v>
      </c>
      <c r="B19" s="11" t="s">
        <v>93</v>
      </c>
      <c r="C19" s="8" t="s">
        <v>1</v>
      </c>
      <c r="D19" s="18">
        <f>D26</f>
        <v>0</v>
      </c>
      <c r="E19" s="18">
        <f t="shared" ref="E19:X19" si="11">E26</f>
        <v>0</v>
      </c>
      <c r="F19" s="18">
        <f t="shared" ref="F19" si="12">F26</f>
        <v>0</v>
      </c>
      <c r="G19" s="18">
        <f t="shared" si="11"/>
        <v>0</v>
      </c>
      <c r="H19" s="13">
        <f t="shared" ref="H19:J19" si="13">H26</f>
        <v>0</v>
      </c>
      <c r="I19" s="13">
        <f t="shared" si="13"/>
        <v>0</v>
      </c>
      <c r="J19" s="13">
        <f t="shared" si="13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3">
        <f t="shared" ref="P19:Q19" si="14">P26</f>
        <v>0</v>
      </c>
      <c r="Q19" s="13">
        <f t="shared" si="14"/>
        <v>0</v>
      </c>
      <c r="R19" s="13">
        <f t="shared" si="11"/>
        <v>0</v>
      </c>
      <c r="S19" s="13">
        <f t="shared" si="11"/>
        <v>0</v>
      </c>
      <c r="T19" s="13">
        <f t="shared" ref="T19" si="15">T26</f>
        <v>0</v>
      </c>
      <c r="U19" s="13">
        <f t="shared" si="11"/>
        <v>0</v>
      </c>
      <c r="V19" s="13">
        <f t="shared" si="11"/>
        <v>0</v>
      </c>
      <c r="W19" s="13">
        <f t="shared" si="11"/>
        <v>0</v>
      </c>
      <c r="X19" s="13">
        <f t="shared" si="11"/>
        <v>0</v>
      </c>
      <c r="Y19" s="13">
        <f t="shared" ref="Y19:AM19" si="16">Y26</f>
        <v>0</v>
      </c>
      <c r="Z19" s="13">
        <f t="shared" si="16"/>
        <v>0</v>
      </c>
      <c r="AA19" s="13">
        <f t="shared" si="16"/>
        <v>0</v>
      </c>
      <c r="AB19" s="13">
        <f t="shared" si="16"/>
        <v>0</v>
      </c>
      <c r="AC19" s="13">
        <f t="shared" si="16"/>
        <v>0</v>
      </c>
      <c r="AD19" s="13">
        <f t="shared" si="16"/>
        <v>0</v>
      </c>
      <c r="AE19" s="13">
        <f t="shared" si="16"/>
        <v>0</v>
      </c>
      <c r="AF19" s="13">
        <f t="shared" si="16"/>
        <v>0</v>
      </c>
      <c r="AG19" s="13">
        <f t="shared" si="16"/>
        <v>0</v>
      </c>
      <c r="AH19" s="13">
        <f t="shared" si="16"/>
        <v>0</v>
      </c>
      <c r="AI19" s="13">
        <f t="shared" si="16"/>
        <v>0</v>
      </c>
      <c r="AJ19" s="13">
        <f t="shared" si="16"/>
        <v>0</v>
      </c>
      <c r="AK19" s="13">
        <f t="shared" si="16"/>
        <v>0</v>
      </c>
      <c r="AL19" s="13">
        <f t="shared" si="16"/>
        <v>0</v>
      </c>
      <c r="AM19" s="13">
        <f t="shared" si="16"/>
        <v>0</v>
      </c>
      <c r="AN19" s="13">
        <f t="shared" ref="AN19:AW19" si="17">AN26</f>
        <v>0</v>
      </c>
      <c r="AO19" s="13">
        <f t="shared" si="17"/>
        <v>0</v>
      </c>
      <c r="AP19" s="13">
        <f t="shared" si="17"/>
        <v>0</v>
      </c>
      <c r="AQ19" s="13">
        <f t="shared" si="17"/>
        <v>0</v>
      </c>
      <c r="AR19" s="13">
        <f t="shared" si="17"/>
        <v>0</v>
      </c>
      <c r="AS19" s="13">
        <f t="shared" si="17"/>
        <v>0</v>
      </c>
      <c r="AT19" s="13">
        <f t="shared" si="17"/>
        <v>0</v>
      </c>
      <c r="AU19" s="13">
        <f t="shared" si="17"/>
        <v>0</v>
      </c>
      <c r="AV19" s="13">
        <f t="shared" si="17"/>
        <v>0</v>
      </c>
      <c r="AW19" s="13">
        <f t="shared" si="17"/>
        <v>0</v>
      </c>
      <c r="AX19" s="13">
        <f t="shared" ref="AX19:CF19" si="18">AX26</f>
        <v>0</v>
      </c>
      <c r="AY19" s="13">
        <f t="shared" si="18"/>
        <v>0</v>
      </c>
      <c r="AZ19" s="13">
        <f t="shared" si="18"/>
        <v>0</v>
      </c>
      <c r="BA19" s="13">
        <f t="shared" si="18"/>
        <v>0</v>
      </c>
      <c r="BB19" s="13">
        <f t="shared" si="18"/>
        <v>0</v>
      </c>
      <c r="BC19" s="13">
        <f t="shared" si="18"/>
        <v>0</v>
      </c>
      <c r="BD19" s="13">
        <f t="shared" si="18"/>
        <v>0</v>
      </c>
      <c r="BE19" s="13">
        <f t="shared" si="18"/>
        <v>0</v>
      </c>
      <c r="BF19" s="13">
        <f t="shared" si="18"/>
        <v>0</v>
      </c>
      <c r="BG19" s="13">
        <f t="shared" si="18"/>
        <v>0</v>
      </c>
      <c r="BH19" s="13">
        <f t="shared" si="18"/>
        <v>0</v>
      </c>
      <c r="BI19" s="13">
        <f t="shared" si="18"/>
        <v>0</v>
      </c>
      <c r="BJ19" s="13">
        <f t="shared" si="18"/>
        <v>0</v>
      </c>
      <c r="BK19" s="13">
        <f t="shared" si="18"/>
        <v>0</v>
      </c>
      <c r="BL19" s="13">
        <f t="shared" si="18"/>
        <v>0</v>
      </c>
      <c r="BM19" s="13">
        <f t="shared" si="18"/>
        <v>0</v>
      </c>
      <c r="BN19" s="13">
        <f t="shared" si="18"/>
        <v>0</v>
      </c>
      <c r="BO19" s="13">
        <f t="shared" si="18"/>
        <v>0</v>
      </c>
      <c r="BP19" s="13">
        <f t="shared" si="18"/>
        <v>0</v>
      </c>
      <c r="BQ19" s="13">
        <f t="shared" si="18"/>
        <v>0</v>
      </c>
      <c r="BR19" s="13">
        <f t="shared" si="18"/>
        <v>0</v>
      </c>
      <c r="BS19" s="13">
        <f t="shared" si="18"/>
        <v>0</v>
      </c>
      <c r="BT19" s="13">
        <f t="shared" si="18"/>
        <v>0</v>
      </c>
      <c r="BU19" s="13">
        <f t="shared" si="18"/>
        <v>0</v>
      </c>
      <c r="BV19" s="13">
        <f t="shared" si="18"/>
        <v>0</v>
      </c>
      <c r="BW19" s="13">
        <f t="shared" si="18"/>
        <v>0</v>
      </c>
      <c r="BX19" s="13">
        <f t="shared" si="18"/>
        <v>0</v>
      </c>
      <c r="BY19" s="13">
        <f t="shared" si="18"/>
        <v>0</v>
      </c>
      <c r="BZ19" s="13">
        <f t="shared" si="18"/>
        <v>0</v>
      </c>
      <c r="CA19" s="13">
        <f t="shared" si="18"/>
        <v>0</v>
      </c>
      <c r="CB19" s="13">
        <f t="shared" si="18"/>
        <v>0</v>
      </c>
      <c r="CC19" s="13">
        <f t="shared" si="18"/>
        <v>0</v>
      </c>
      <c r="CD19" s="13">
        <f t="shared" si="18"/>
        <v>0</v>
      </c>
      <c r="CE19" s="13">
        <f t="shared" si="18"/>
        <v>0</v>
      </c>
      <c r="CF19" s="13">
        <f t="shared" si="18"/>
        <v>0</v>
      </c>
      <c r="CG19" s="13">
        <f t="shared" ref="CG19:CP19" si="19">CG26</f>
        <v>0</v>
      </c>
      <c r="CH19" s="13">
        <f t="shared" si="19"/>
        <v>0</v>
      </c>
      <c r="CI19" s="13">
        <f t="shared" si="19"/>
        <v>0</v>
      </c>
      <c r="CJ19" s="13">
        <f t="shared" si="19"/>
        <v>0</v>
      </c>
      <c r="CK19" s="13">
        <f t="shared" si="19"/>
        <v>0</v>
      </c>
      <c r="CL19" s="13">
        <f t="shared" si="19"/>
        <v>0</v>
      </c>
      <c r="CM19" s="13">
        <f t="shared" si="19"/>
        <v>0</v>
      </c>
      <c r="CN19" s="13">
        <f t="shared" si="19"/>
        <v>0</v>
      </c>
      <c r="CO19" s="13">
        <f t="shared" si="19"/>
        <v>0</v>
      </c>
      <c r="CP19" s="13">
        <f t="shared" si="19"/>
        <v>0</v>
      </c>
      <c r="CQ19" s="12" t="s">
        <v>0</v>
      </c>
    </row>
    <row r="20" spans="1:98" s="3" customFormat="1" ht="39.75" customHeight="1">
      <c r="A20" s="10" t="s">
        <v>92</v>
      </c>
      <c r="B20" s="11" t="s">
        <v>91</v>
      </c>
      <c r="C20" s="8" t="s">
        <v>1</v>
      </c>
      <c r="D20" s="18">
        <f>D46</f>
        <v>0</v>
      </c>
      <c r="E20" s="18">
        <f t="shared" ref="E20:X20" si="20">E46</f>
        <v>0</v>
      </c>
      <c r="F20" s="18">
        <f t="shared" ref="F20" si="21">F46</f>
        <v>0</v>
      </c>
      <c r="G20" s="18">
        <f t="shared" si="20"/>
        <v>0</v>
      </c>
      <c r="H20" s="13">
        <f t="shared" ref="H20:J20" si="22">H46</f>
        <v>2.4946559999999995</v>
      </c>
      <c r="I20" s="13">
        <f t="shared" si="22"/>
        <v>15.131471999999999</v>
      </c>
      <c r="J20" s="13">
        <f t="shared" si="22"/>
        <v>0</v>
      </c>
      <c r="K20" s="13">
        <f t="shared" si="20"/>
        <v>0.59123999999999999</v>
      </c>
      <c r="L20" s="13">
        <f t="shared" si="20"/>
        <v>42.343859999999999</v>
      </c>
      <c r="M20" s="13">
        <f t="shared" si="20"/>
        <v>0</v>
      </c>
      <c r="N20" s="13">
        <f t="shared" si="20"/>
        <v>0</v>
      </c>
      <c r="O20" s="13">
        <f t="shared" si="20"/>
        <v>3.9443159999999997</v>
      </c>
      <c r="P20" s="13">
        <f t="shared" ref="P20:Q20" si="23">P46</f>
        <v>276.46029599999997</v>
      </c>
      <c r="Q20" s="13">
        <f t="shared" si="23"/>
        <v>335.950422</v>
      </c>
      <c r="R20" s="13">
        <f t="shared" si="20"/>
        <v>388.25464799999997</v>
      </c>
      <c r="S20" s="13">
        <f t="shared" si="20"/>
        <v>418.78208519999998</v>
      </c>
      <c r="T20" s="13">
        <f t="shared" ref="T20" si="24">T46</f>
        <v>335.950422</v>
      </c>
      <c r="U20" s="13">
        <f t="shared" si="20"/>
        <v>418.78208519999998</v>
      </c>
      <c r="V20" s="13">
        <f t="shared" si="20"/>
        <v>0</v>
      </c>
      <c r="W20" s="13">
        <f t="shared" si="20"/>
        <v>334.145622</v>
      </c>
      <c r="X20" s="13">
        <f t="shared" si="20"/>
        <v>380.7396852</v>
      </c>
      <c r="Y20" s="13">
        <f t="shared" ref="Y20:AM20" si="25">Y46</f>
        <v>0</v>
      </c>
      <c r="Z20" s="13">
        <f t="shared" si="25"/>
        <v>0</v>
      </c>
      <c r="AA20" s="13">
        <f t="shared" si="25"/>
        <v>0</v>
      </c>
      <c r="AB20" s="13">
        <f t="shared" si="25"/>
        <v>0</v>
      </c>
      <c r="AC20" s="13">
        <f t="shared" si="25"/>
        <v>0</v>
      </c>
      <c r="AD20" s="13">
        <f t="shared" si="25"/>
        <v>34.098084</v>
      </c>
      <c r="AE20" s="13">
        <f t="shared" si="25"/>
        <v>0</v>
      </c>
      <c r="AF20" s="13">
        <f t="shared" si="25"/>
        <v>0</v>
      </c>
      <c r="AG20" s="13">
        <f t="shared" si="25"/>
        <v>0</v>
      </c>
      <c r="AH20" s="13">
        <f t="shared" si="25"/>
        <v>0</v>
      </c>
      <c r="AI20" s="13">
        <f t="shared" si="25"/>
        <v>63.599999999999994</v>
      </c>
      <c r="AJ20" s="13">
        <f t="shared" si="25"/>
        <v>0</v>
      </c>
      <c r="AK20" s="13">
        <f t="shared" si="25"/>
        <v>0</v>
      </c>
      <c r="AL20" s="13">
        <f t="shared" si="25"/>
        <v>13.32574</v>
      </c>
      <c r="AM20" s="13">
        <f t="shared" si="25"/>
        <v>50.274259999999991</v>
      </c>
      <c r="AN20" s="13">
        <f t="shared" ref="AN20:AW20" si="26">AN46</f>
        <v>6.9788879999999995</v>
      </c>
      <c r="AO20" s="13">
        <f t="shared" si="26"/>
        <v>0</v>
      </c>
      <c r="AP20" s="13">
        <f t="shared" si="26"/>
        <v>0</v>
      </c>
      <c r="AQ20" s="13">
        <f t="shared" si="26"/>
        <v>5.8157399999999999</v>
      </c>
      <c r="AR20" s="13">
        <f t="shared" si="26"/>
        <v>1.1631479999999994</v>
      </c>
      <c r="AS20" s="13">
        <f t="shared" si="26"/>
        <v>36</v>
      </c>
      <c r="AT20" s="13">
        <f t="shared" si="26"/>
        <v>0</v>
      </c>
      <c r="AU20" s="13">
        <f t="shared" si="26"/>
        <v>0</v>
      </c>
      <c r="AV20" s="13">
        <f t="shared" si="26"/>
        <v>13.32574</v>
      </c>
      <c r="AW20" s="13">
        <f t="shared" si="26"/>
        <v>22.67426</v>
      </c>
      <c r="AX20" s="13">
        <f t="shared" ref="AX20:CF20" si="27">AX46</f>
        <v>69.997270799999995</v>
      </c>
      <c r="AY20" s="13">
        <f t="shared" si="27"/>
        <v>0</v>
      </c>
      <c r="AZ20" s="13">
        <f t="shared" si="27"/>
        <v>0</v>
      </c>
      <c r="BA20" s="13">
        <f t="shared" si="27"/>
        <v>38.059878200895902</v>
      </c>
      <c r="BB20" s="13">
        <f t="shared" si="27"/>
        <v>31.937392599104086</v>
      </c>
      <c r="BC20" s="13">
        <f t="shared" si="27"/>
        <v>14.399999999999999</v>
      </c>
      <c r="BD20" s="13">
        <f t="shared" si="27"/>
        <v>0</v>
      </c>
      <c r="BE20" s="13">
        <f t="shared" si="27"/>
        <v>0</v>
      </c>
      <c r="BF20" s="13">
        <f t="shared" si="27"/>
        <v>12</v>
      </c>
      <c r="BG20" s="13">
        <f t="shared" si="27"/>
        <v>2.3999999999999986</v>
      </c>
      <c r="BH20" s="13">
        <f t="shared" si="27"/>
        <v>54.009419999999992</v>
      </c>
      <c r="BI20" s="13">
        <f t="shared" si="27"/>
        <v>0</v>
      </c>
      <c r="BJ20" s="13">
        <f t="shared" si="27"/>
        <v>0</v>
      </c>
      <c r="BK20" s="13">
        <f t="shared" si="27"/>
        <v>35.977748200895903</v>
      </c>
      <c r="BL20" s="13">
        <f t="shared" si="27"/>
        <v>18.031671799104089</v>
      </c>
      <c r="BM20" s="13">
        <f t="shared" si="27"/>
        <v>58.199999999999996</v>
      </c>
      <c r="BN20" s="13">
        <f t="shared" si="27"/>
        <v>0</v>
      </c>
      <c r="BO20" s="13">
        <f t="shared" si="27"/>
        <v>0</v>
      </c>
      <c r="BP20" s="13">
        <f t="shared" si="27"/>
        <v>14.651479999999999</v>
      </c>
      <c r="BQ20" s="13">
        <f t="shared" si="27"/>
        <v>43.548519999999996</v>
      </c>
      <c r="BR20" s="13">
        <f t="shared" si="27"/>
        <v>58.44</v>
      </c>
      <c r="BS20" s="13">
        <f t="shared" si="27"/>
        <v>0</v>
      </c>
      <c r="BT20" s="13">
        <f t="shared" si="27"/>
        <v>0</v>
      </c>
      <c r="BU20" s="13">
        <f t="shared" si="27"/>
        <v>35.977748200895903</v>
      </c>
      <c r="BV20" s="13">
        <f t="shared" si="27"/>
        <v>22.462251799104095</v>
      </c>
      <c r="BW20" s="13">
        <f t="shared" si="27"/>
        <v>138</v>
      </c>
      <c r="BX20" s="13">
        <f t="shared" si="27"/>
        <v>0</v>
      </c>
      <c r="BY20" s="13">
        <f t="shared" si="27"/>
        <v>0</v>
      </c>
      <c r="BZ20" s="13">
        <f t="shared" si="27"/>
        <v>0</v>
      </c>
      <c r="CA20" s="13">
        <f t="shared" si="27"/>
        <v>138</v>
      </c>
      <c r="CB20" s="13">
        <f t="shared" si="27"/>
        <v>139.80693719999999</v>
      </c>
      <c r="CC20" s="13">
        <f t="shared" si="27"/>
        <v>0</v>
      </c>
      <c r="CD20" s="13">
        <f t="shared" si="27"/>
        <v>0</v>
      </c>
      <c r="CE20" s="13">
        <f t="shared" si="27"/>
        <v>35.977748200895903</v>
      </c>
      <c r="CF20" s="13">
        <f t="shared" si="27"/>
        <v>103.82918899910408</v>
      </c>
      <c r="CG20" s="13">
        <f t="shared" ref="CG20:CP20" si="28">CG46</f>
        <v>310.2</v>
      </c>
      <c r="CH20" s="13">
        <f t="shared" si="28"/>
        <v>0</v>
      </c>
      <c r="CI20" s="13">
        <f t="shared" si="28"/>
        <v>0</v>
      </c>
      <c r="CJ20" s="13">
        <f t="shared" si="28"/>
        <v>53.302959999999999</v>
      </c>
      <c r="CK20" s="13">
        <f t="shared" si="28"/>
        <v>256.89704</v>
      </c>
      <c r="CL20" s="13">
        <f t="shared" si="28"/>
        <v>329.23251599999998</v>
      </c>
      <c r="CM20" s="13">
        <f t="shared" si="28"/>
        <v>0</v>
      </c>
      <c r="CN20" s="13">
        <f t="shared" si="28"/>
        <v>0</v>
      </c>
      <c r="CO20" s="13">
        <f t="shared" si="28"/>
        <v>151.80886280358362</v>
      </c>
      <c r="CP20" s="13">
        <f t="shared" si="28"/>
        <v>177.42365319641635</v>
      </c>
      <c r="CQ20" s="12" t="s">
        <v>0</v>
      </c>
    </row>
    <row r="21" spans="1:98" s="3" customFormat="1" ht="51" customHeight="1">
      <c r="A21" s="10" t="s">
        <v>90</v>
      </c>
      <c r="B21" s="14" t="s">
        <v>89</v>
      </c>
      <c r="C21" s="8" t="s">
        <v>1</v>
      </c>
      <c r="D21" s="18">
        <f>D70</f>
        <v>0</v>
      </c>
      <c r="E21" s="18">
        <f t="shared" ref="E21:X21" si="29">E70</f>
        <v>0</v>
      </c>
      <c r="F21" s="18">
        <f t="shared" ref="F21" si="30">F70</f>
        <v>0</v>
      </c>
      <c r="G21" s="18">
        <f t="shared" si="29"/>
        <v>0</v>
      </c>
      <c r="H21" s="13">
        <f t="shared" ref="H21:J21" si="31">H70</f>
        <v>0</v>
      </c>
      <c r="I21" s="13">
        <f t="shared" si="31"/>
        <v>0</v>
      </c>
      <c r="J21" s="13">
        <f t="shared" si="31"/>
        <v>0</v>
      </c>
      <c r="K21" s="13">
        <f t="shared" si="29"/>
        <v>0</v>
      </c>
      <c r="L21" s="13">
        <f t="shared" si="29"/>
        <v>0</v>
      </c>
      <c r="M21" s="13">
        <f t="shared" si="29"/>
        <v>0</v>
      </c>
      <c r="N21" s="13">
        <f t="shared" si="29"/>
        <v>0</v>
      </c>
      <c r="O21" s="13">
        <f t="shared" si="29"/>
        <v>0</v>
      </c>
      <c r="P21" s="13">
        <f t="shared" ref="P21:Q21" si="32">P70</f>
        <v>0</v>
      </c>
      <c r="Q21" s="13">
        <f t="shared" si="32"/>
        <v>0</v>
      </c>
      <c r="R21" s="13">
        <f t="shared" si="29"/>
        <v>0</v>
      </c>
      <c r="S21" s="13">
        <f t="shared" si="29"/>
        <v>0</v>
      </c>
      <c r="T21" s="13">
        <f t="shared" ref="T21" si="33">T70</f>
        <v>0</v>
      </c>
      <c r="U21" s="13">
        <f t="shared" si="29"/>
        <v>0</v>
      </c>
      <c r="V21" s="13">
        <f t="shared" si="29"/>
        <v>0</v>
      </c>
      <c r="W21" s="13">
        <f t="shared" si="29"/>
        <v>0</v>
      </c>
      <c r="X21" s="13">
        <f t="shared" si="29"/>
        <v>0</v>
      </c>
      <c r="Y21" s="13">
        <f t="shared" ref="Y21:AM21" si="34">Y70</f>
        <v>0</v>
      </c>
      <c r="Z21" s="13">
        <f t="shared" si="34"/>
        <v>0</v>
      </c>
      <c r="AA21" s="13">
        <f t="shared" si="34"/>
        <v>0</v>
      </c>
      <c r="AB21" s="13">
        <f t="shared" si="34"/>
        <v>0</v>
      </c>
      <c r="AC21" s="13">
        <f t="shared" si="34"/>
        <v>0</v>
      </c>
      <c r="AD21" s="13">
        <f t="shared" si="34"/>
        <v>0</v>
      </c>
      <c r="AE21" s="13">
        <f t="shared" si="34"/>
        <v>0</v>
      </c>
      <c r="AF21" s="13">
        <f t="shared" si="34"/>
        <v>0</v>
      </c>
      <c r="AG21" s="13">
        <f t="shared" si="34"/>
        <v>0</v>
      </c>
      <c r="AH21" s="13">
        <f t="shared" si="34"/>
        <v>0</v>
      </c>
      <c r="AI21" s="13">
        <f t="shared" si="34"/>
        <v>0</v>
      </c>
      <c r="AJ21" s="13">
        <f t="shared" si="34"/>
        <v>0</v>
      </c>
      <c r="AK21" s="13">
        <f t="shared" si="34"/>
        <v>0</v>
      </c>
      <c r="AL21" s="13">
        <f t="shared" si="34"/>
        <v>0</v>
      </c>
      <c r="AM21" s="13">
        <f t="shared" si="34"/>
        <v>0</v>
      </c>
      <c r="AN21" s="13">
        <f t="shared" ref="AN21:AW21" si="35">AN70</f>
        <v>0</v>
      </c>
      <c r="AO21" s="13">
        <f t="shared" si="35"/>
        <v>0</v>
      </c>
      <c r="AP21" s="13">
        <f t="shared" si="35"/>
        <v>0</v>
      </c>
      <c r="AQ21" s="13">
        <f t="shared" si="35"/>
        <v>0</v>
      </c>
      <c r="AR21" s="13">
        <f t="shared" si="35"/>
        <v>0</v>
      </c>
      <c r="AS21" s="13">
        <f t="shared" si="35"/>
        <v>0</v>
      </c>
      <c r="AT21" s="13">
        <f t="shared" si="35"/>
        <v>0</v>
      </c>
      <c r="AU21" s="13">
        <f t="shared" si="35"/>
        <v>0</v>
      </c>
      <c r="AV21" s="13">
        <f t="shared" si="35"/>
        <v>0</v>
      </c>
      <c r="AW21" s="13">
        <f t="shared" si="35"/>
        <v>0</v>
      </c>
      <c r="AX21" s="13">
        <f t="shared" ref="AX21:CF21" si="36">AX70</f>
        <v>0</v>
      </c>
      <c r="AY21" s="13">
        <f t="shared" si="36"/>
        <v>0</v>
      </c>
      <c r="AZ21" s="13">
        <f t="shared" si="36"/>
        <v>0</v>
      </c>
      <c r="BA21" s="13">
        <f t="shared" si="36"/>
        <v>0</v>
      </c>
      <c r="BB21" s="13">
        <f t="shared" si="36"/>
        <v>0</v>
      </c>
      <c r="BC21" s="13">
        <f t="shared" si="36"/>
        <v>0</v>
      </c>
      <c r="BD21" s="13">
        <f t="shared" si="36"/>
        <v>0</v>
      </c>
      <c r="BE21" s="13">
        <f t="shared" si="36"/>
        <v>0</v>
      </c>
      <c r="BF21" s="13">
        <f t="shared" si="36"/>
        <v>0</v>
      </c>
      <c r="BG21" s="13">
        <f t="shared" si="36"/>
        <v>0</v>
      </c>
      <c r="BH21" s="13">
        <f t="shared" si="36"/>
        <v>0</v>
      </c>
      <c r="BI21" s="13">
        <f t="shared" si="36"/>
        <v>0</v>
      </c>
      <c r="BJ21" s="13">
        <f t="shared" si="36"/>
        <v>0</v>
      </c>
      <c r="BK21" s="13">
        <f t="shared" si="36"/>
        <v>0</v>
      </c>
      <c r="BL21" s="13">
        <f t="shared" si="36"/>
        <v>0</v>
      </c>
      <c r="BM21" s="13">
        <f t="shared" si="36"/>
        <v>0</v>
      </c>
      <c r="BN21" s="13">
        <f t="shared" si="36"/>
        <v>0</v>
      </c>
      <c r="BO21" s="13">
        <f t="shared" si="36"/>
        <v>0</v>
      </c>
      <c r="BP21" s="13">
        <f t="shared" si="36"/>
        <v>0</v>
      </c>
      <c r="BQ21" s="13">
        <f t="shared" si="36"/>
        <v>0</v>
      </c>
      <c r="BR21" s="13">
        <f t="shared" si="36"/>
        <v>0</v>
      </c>
      <c r="BS21" s="13">
        <f t="shared" si="36"/>
        <v>0</v>
      </c>
      <c r="BT21" s="13">
        <f t="shared" si="36"/>
        <v>0</v>
      </c>
      <c r="BU21" s="13">
        <f t="shared" si="36"/>
        <v>0</v>
      </c>
      <c r="BV21" s="13">
        <f t="shared" si="36"/>
        <v>0</v>
      </c>
      <c r="BW21" s="13">
        <f t="shared" si="36"/>
        <v>0</v>
      </c>
      <c r="BX21" s="13">
        <f t="shared" si="36"/>
        <v>0</v>
      </c>
      <c r="BY21" s="13">
        <f t="shared" si="36"/>
        <v>0</v>
      </c>
      <c r="BZ21" s="13">
        <f t="shared" si="36"/>
        <v>0</v>
      </c>
      <c r="CA21" s="13">
        <f t="shared" si="36"/>
        <v>0</v>
      </c>
      <c r="CB21" s="13">
        <f t="shared" si="36"/>
        <v>0</v>
      </c>
      <c r="CC21" s="13">
        <f t="shared" si="36"/>
        <v>0</v>
      </c>
      <c r="CD21" s="13">
        <f t="shared" si="36"/>
        <v>0</v>
      </c>
      <c r="CE21" s="13">
        <f t="shared" si="36"/>
        <v>0</v>
      </c>
      <c r="CF21" s="13">
        <f t="shared" si="36"/>
        <v>0</v>
      </c>
      <c r="CG21" s="13">
        <f t="shared" ref="CG21:CP21" si="37">CG70</f>
        <v>0</v>
      </c>
      <c r="CH21" s="13">
        <f t="shared" si="37"/>
        <v>0</v>
      </c>
      <c r="CI21" s="13">
        <f t="shared" si="37"/>
        <v>0</v>
      </c>
      <c r="CJ21" s="13">
        <f t="shared" si="37"/>
        <v>0</v>
      </c>
      <c r="CK21" s="13">
        <f t="shared" si="37"/>
        <v>0</v>
      </c>
      <c r="CL21" s="13">
        <f t="shared" si="37"/>
        <v>0</v>
      </c>
      <c r="CM21" s="13">
        <f t="shared" si="37"/>
        <v>0</v>
      </c>
      <c r="CN21" s="13">
        <f t="shared" si="37"/>
        <v>0</v>
      </c>
      <c r="CO21" s="13">
        <f t="shared" si="37"/>
        <v>0</v>
      </c>
      <c r="CP21" s="13">
        <f t="shared" si="37"/>
        <v>0</v>
      </c>
      <c r="CQ21" s="12" t="s">
        <v>0</v>
      </c>
    </row>
    <row r="22" spans="1:98" s="3" customFormat="1" ht="39.75" customHeight="1">
      <c r="A22" s="10" t="s">
        <v>88</v>
      </c>
      <c r="B22" s="11" t="s">
        <v>87</v>
      </c>
      <c r="C22" s="8" t="s">
        <v>1</v>
      </c>
      <c r="D22" s="18">
        <f>D73</f>
        <v>0</v>
      </c>
      <c r="E22" s="18">
        <f t="shared" ref="E22:X22" si="38">E73</f>
        <v>0</v>
      </c>
      <c r="F22" s="18">
        <f t="shared" ref="F22" si="39">F73</f>
        <v>0</v>
      </c>
      <c r="G22" s="18">
        <f t="shared" si="38"/>
        <v>0</v>
      </c>
      <c r="H22" s="13">
        <f t="shared" ref="H22:J22" si="40">H73</f>
        <v>0</v>
      </c>
      <c r="I22" s="13">
        <f t="shared" si="40"/>
        <v>0</v>
      </c>
      <c r="J22" s="13">
        <f t="shared" si="40"/>
        <v>0</v>
      </c>
      <c r="K22" s="13">
        <f t="shared" si="38"/>
        <v>0</v>
      </c>
      <c r="L22" s="13">
        <f t="shared" si="38"/>
        <v>0</v>
      </c>
      <c r="M22" s="13">
        <f t="shared" si="38"/>
        <v>0</v>
      </c>
      <c r="N22" s="13">
        <f t="shared" si="38"/>
        <v>0</v>
      </c>
      <c r="O22" s="13">
        <f t="shared" si="38"/>
        <v>0</v>
      </c>
      <c r="P22" s="13">
        <f t="shared" ref="P22:Q22" si="41">P73</f>
        <v>0</v>
      </c>
      <c r="Q22" s="13">
        <f t="shared" si="41"/>
        <v>0</v>
      </c>
      <c r="R22" s="13">
        <f t="shared" si="38"/>
        <v>0</v>
      </c>
      <c r="S22" s="13">
        <f t="shared" si="38"/>
        <v>0</v>
      </c>
      <c r="T22" s="13">
        <f t="shared" ref="T22" si="42">T73</f>
        <v>0</v>
      </c>
      <c r="U22" s="13">
        <f t="shared" si="38"/>
        <v>0</v>
      </c>
      <c r="V22" s="13">
        <f t="shared" si="38"/>
        <v>0</v>
      </c>
      <c r="W22" s="13">
        <f t="shared" si="38"/>
        <v>0</v>
      </c>
      <c r="X22" s="13">
        <f t="shared" si="38"/>
        <v>0</v>
      </c>
      <c r="Y22" s="13">
        <f t="shared" ref="Y22:AH24" si="43">Y73</f>
        <v>0</v>
      </c>
      <c r="Z22" s="13">
        <f t="shared" si="43"/>
        <v>0</v>
      </c>
      <c r="AA22" s="13">
        <f t="shared" si="43"/>
        <v>0</v>
      </c>
      <c r="AB22" s="13">
        <f t="shared" si="43"/>
        <v>0</v>
      </c>
      <c r="AC22" s="13">
        <f t="shared" si="43"/>
        <v>0</v>
      </c>
      <c r="AD22" s="13">
        <f t="shared" si="43"/>
        <v>0</v>
      </c>
      <c r="AE22" s="13">
        <f t="shared" si="43"/>
        <v>0</v>
      </c>
      <c r="AF22" s="13">
        <f t="shared" si="43"/>
        <v>0</v>
      </c>
      <c r="AG22" s="13">
        <f t="shared" si="43"/>
        <v>0</v>
      </c>
      <c r="AH22" s="13">
        <f t="shared" si="43"/>
        <v>0</v>
      </c>
      <c r="AI22" s="13">
        <f t="shared" ref="AI22:AM24" si="44">AI73</f>
        <v>0</v>
      </c>
      <c r="AJ22" s="13">
        <f t="shared" si="44"/>
        <v>0</v>
      </c>
      <c r="AK22" s="13">
        <f t="shared" si="44"/>
        <v>0</v>
      </c>
      <c r="AL22" s="13">
        <f t="shared" si="44"/>
        <v>0</v>
      </c>
      <c r="AM22" s="13">
        <f t="shared" si="44"/>
        <v>0</v>
      </c>
      <c r="AN22" s="13">
        <f t="shared" ref="AN22:AW22" si="45">AN73</f>
        <v>0</v>
      </c>
      <c r="AO22" s="13">
        <f t="shared" si="45"/>
        <v>0</v>
      </c>
      <c r="AP22" s="13">
        <f t="shared" si="45"/>
        <v>0</v>
      </c>
      <c r="AQ22" s="13">
        <f t="shared" si="45"/>
        <v>0</v>
      </c>
      <c r="AR22" s="13">
        <f t="shared" si="45"/>
        <v>0</v>
      </c>
      <c r="AS22" s="13">
        <f t="shared" si="45"/>
        <v>0</v>
      </c>
      <c r="AT22" s="13">
        <f t="shared" si="45"/>
        <v>0</v>
      </c>
      <c r="AU22" s="13">
        <f t="shared" si="45"/>
        <v>0</v>
      </c>
      <c r="AV22" s="13">
        <f t="shared" si="45"/>
        <v>0</v>
      </c>
      <c r="AW22" s="13">
        <f t="shared" si="45"/>
        <v>0</v>
      </c>
      <c r="AX22" s="13">
        <f t="shared" ref="AX22:CF22" si="46">AX73</f>
        <v>0</v>
      </c>
      <c r="AY22" s="13">
        <f t="shared" si="46"/>
        <v>0</v>
      </c>
      <c r="AZ22" s="13">
        <f t="shared" si="46"/>
        <v>0</v>
      </c>
      <c r="BA22" s="13">
        <f t="shared" si="46"/>
        <v>0</v>
      </c>
      <c r="BB22" s="13">
        <f t="shared" si="46"/>
        <v>0</v>
      </c>
      <c r="BC22" s="13">
        <f t="shared" si="46"/>
        <v>0</v>
      </c>
      <c r="BD22" s="13">
        <f t="shared" si="46"/>
        <v>0</v>
      </c>
      <c r="BE22" s="13">
        <f t="shared" si="46"/>
        <v>0</v>
      </c>
      <c r="BF22" s="13">
        <f t="shared" si="46"/>
        <v>0</v>
      </c>
      <c r="BG22" s="13">
        <f t="shared" si="46"/>
        <v>0</v>
      </c>
      <c r="BH22" s="13">
        <f t="shared" si="46"/>
        <v>0</v>
      </c>
      <c r="BI22" s="13">
        <f t="shared" si="46"/>
        <v>0</v>
      </c>
      <c r="BJ22" s="13">
        <f t="shared" si="46"/>
        <v>0</v>
      </c>
      <c r="BK22" s="13">
        <f t="shared" si="46"/>
        <v>0</v>
      </c>
      <c r="BL22" s="13">
        <f t="shared" si="46"/>
        <v>0</v>
      </c>
      <c r="BM22" s="13">
        <f t="shared" si="46"/>
        <v>0</v>
      </c>
      <c r="BN22" s="13">
        <f t="shared" si="46"/>
        <v>0</v>
      </c>
      <c r="BO22" s="13">
        <f t="shared" si="46"/>
        <v>0</v>
      </c>
      <c r="BP22" s="13">
        <f t="shared" si="46"/>
        <v>0</v>
      </c>
      <c r="BQ22" s="13">
        <f t="shared" si="46"/>
        <v>0</v>
      </c>
      <c r="BR22" s="13">
        <f t="shared" si="46"/>
        <v>0</v>
      </c>
      <c r="BS22" s="13">
        <f t="shared" si="46"/>
        <v>0</v>
      </c>
      <c r="BT22" s="13">
        <f t="shared" si="46"/>
        <v>0</v>
      </c>
      <c r="BU22" s="13">
        <f t="shared" si="46"/>
        <v>0</v>
      </c>
      <c r="BV22" s="13">
        <f t="shared" si="46"/>
        <v>0</v>
      </c>
      <c r="BW22" s="13">
        <f t="shared" si="46"/>
        <v>0</v>
      </c>
      <c r="BX22" s="13">
        <f t="shared" si="46"/>
        <v>0</v>
      </c>
      <c r="BY22" s="13">
        <f t="shared" si="46"/>
        <v>0</v>
      </c>
      <c r="BZ22" s="13">
        <f t="shared" si="46"/>
        <v>0</v>
      </c>
      <c r="CA22" s="13">
        <f t="shared" si="46"/>
        <v>0</v>
      </c>
      <c r="CB22" s="13">
        <f t="shared" si="46"/>
        <v>0</v>
      </c>
      <c r="CC22" s="13">
        <f t="shared" si="46"/>
        <v>0</v>
      </c>
      <c r="CD22" s="13">
        <f t="shared" si="46"/>
        <v>0</v>
      </c>
      <c r="CE22" s="13">
        <f t="shared" si="46"/>
        <v>0</v>
      </c>
      <c r="CF22" s="13">
        <f t="shared" si="46"/>
        <v>0</v>
      </c>
      <c r="CG22" s="13">
        <f t="shared" ref="CG22:CP22" si="47">CG73</f>
        <v>0</v>
      </c>
      <c r="CH22" s="13">
        <f t="shared" si="47"/>
        <v>0</v>
      </c>
      <c r="CI22" s="13">
        <f t="shared" si="47"/>
        <v>0</v>
      </c>
      <c r="CJ22" s="13">
        <f t="shared" si="47"/>
        <v>0</v>
      </c>
      <c r="CK22" s="13">
        <f t="shared" si="47"/>
        <v>0</v>
      </c>
      <c r="CL22" s="13">
        <f t="shared" si="47"/>
        <v>0</v>
      </c>
      <c r="CM22" s="13">
        <f t="shared" si="47"/>
        <v>0</v>
      </c>
      <c r="CN22" s="13">
        <f t="shared" si="47"/>
        <v>0</v>
      </c>
      <c r="CO22" s="13">
        <f t="shared" si="47"/>
        <v>0</v>
      </c>
      <c r="CP22" s="13">
        <f t="shared" si="47"/>
        <v>0</v>
      </c>
      <c r="CQ22" s="12" t="s">
        <v>0</v>
      </c>
    </row>
    <row r="23" spans="1:98" s="3" customFormat="1" ht="39.75" customHeight="1">
      <c r="A23" s="10" t="s">
        <v>86</v>
      </c>
      <c r="B23" s="11" t="s">
        <v>85</v>
      </c>
      <c r="C23" s="8" t="s">
        <v>1</v>
      </c>
      <c r="D23" s="18">
        <f>D74</f>
        <v>0</v>
      </c>
      <c r="E23" s="18">
        <f t="shared" ref="E23:X23" si="48">E74</f>
        <v>0</v>
      </c>
      <c r="F23" s="18">
        <f t="shared" ref="F23" si="49">F74</f>
        <v>0</v>
      </c>
      <c r="G23" s="18">
        <f t="shared" si="48"/>
        <v>0</v>
      </c>
      <c r="H23" s="13">
        <f t="shared" ref="H23:J23" si="50">H74</f>
        <v>0</v>
      </c>
      <c r="I23" s="13">
        <f t="shared" si="50"/>
        <v>0</v>
      </c>
      <c r="J23" s="13">
        <f t="shared" si="50"/>
        <v>0</v>
      </c>
      <c r="K23" s="13">
        <f t="shared" si="48"/>
        <v>0</v>
      </c>
      <c r="L23" s="13">
        <f t="shared" si="48"/>
        <v>0</v>
      </c>
      <c r="M23" s="13">
        <f t="shared" si="48"/>
        <v>0</v>
      </c>
      <c r="N23" s="13">
        <f t="shared" si="48"/>
        <v>0</v>
      </c>
      <c r="O23" s="13">
        <f t="shared" si="48"/>
        <v>0</v>
      </c>
      <c r="P23" s="13">
        <f t="shared" ref="P23:Q23" si="51">P74</f>
        <v>0</v>
      </c>
      <c r="Q23" s="13">
        <f t="shared" si="51"/>
        <v>0</v>
      </c>
      <c r="R23" s="13">
        <f t="shared" si="48"/>
        <v>0</v>
      </c>
      <c r="S23" s="13">
        <f t="shared" si="48"/>
        <v>0</v>
      </c>
      <c r="T23" s="13">
        <f t="shared" ref="T23" si="52">T74</f>
        <v>0</v>
      </c>
      <c r="U23" s="13">
        <f t="shared" si="48"/>
        <v>0</v>
      </c>
      <c r="V23" s="13">
        <f t="shared" si="48"/>
        <v>0</v>
      </c>
      <c r="W23" s="13">
        <f t="shared" si="48"/>
        <v>0</v>
      </c>
      <c r="X23" s="13">
        <f t="shared" si="48"/>
        <v>0</v>
      </c>
      <c r="Y23" s="13">
        <f t="shared" ref="Y23:AC23" si="53">Y74</f>
        <v>0</v>
      </c>
      <c r="Z23" s="13">
        <f t="shared" si="53"/>
        <v>0</v>
      </c>
      <c r="AA23" s="13">
        <f t="shared" si="53"/>
        <v>0</v>
      </c>
      <c r="AB23" s="13">
        <f t="shared" si="53"/>
        <v>0</v>
      </c>
      <c r="AC23" s="13">
        <f t="shared" si="53"/>
        <v>0</v>
      </c>
      <c r="AD23" s="13">
        <f t="shared" si="43"/>
        <v>0</v>
      </c>
      <c r="AE23" s="13">
        <f t="shared" si="43"/>
        <v>0</v>
      </c>
      <c r="AF23" s="13">
        <f t="shared" si="43"/>
        <v>0</v>
      </c>
      <c r="AG23" s="13">
        <f t="shared" si="43"/>
        <v>0</v>
      </c>
      <c r="AH23" s="13">
        <f t="shared" si="43"/>
        <v>0</v>
      </c>
      <c r="AI23" s="13">
        <f t="shared" si="44"/>
        <v>0</v>
      </c>
      <c r="AJ23" s="13">
        <f t="shared" si="44"/>
        <v>0</v>
      </c>
      <c r="AK23" s="13">
        <f t="shared" si="44"/>
        <v>0</v>
      </c>
      <c r="AL23" s="13">
        <f t="shared" si="44"/>
        <v>0</v>
      </c>
      <c r="AM23" s="13">
        <f t="shared" si="44"/>
        <v>0</v>
      </c>
      <c r="AN23" s="13">
        <f t="shared" ref="AN23:AW23" si="54">AN74</f>
        <v>0</v>
      </c>
      <c r="AO23" s="13">
        <f t="shared" si="54"/>
        <v>0</v>
      </c>
      <c r="AP23" s="13">
        <f t="shared" si="54"/>
        <v>0</v>
      </c>
      <c r="AQ23" s="13">
        <f t="shared" si="54"/>
        <v>0</v>
      </c>
      <c r="AR23" s="13">
        <f t="shared" si="54"/>
        <v>0</v>
      </c>
      <c r="AS23" s="13">
        <f t="shared" si="54"/>
        <v>0</v>
      </c>
      <c r="AT23" s="13">
        <f t="shared" si="54"/>
        <v>0</v>
      </c>
      <c r="AU23" s="13">
        <f t="shared" si="54"/>
        <v>0</v>
      </c>
      <c r="AV23" s="13">
        <f t="shared" si="54"/>
        <v>0</v>
      </c>
      <c r="AW23" s="13">
        <f t="shared" si="54"/>
        <v>0</v>
      </c>
      <c r="AX23" s="13">
        <f t="shared" ref="AX23:CF23" si="55">AX74</f>
        <v>0</v>
      </c>
      <c r="AY23" s="13">
        <f t="shared" si="55"/>
        <v>0</v>
      </c>
      <c r="AZ23" s="13">
        <f t="shared" si="55"/>
        <v>0</v>
      </c>
      <c r="BA23" s="13">
        <f t="shared" si="55"/>
        <v>0</v>
      </c>
      <c r="BB23" s="13">
        <f t="shared" si="55"/>
        <v>0</v>
      </c>
      <c r="BC23" s="13">
        <f t="shared" si="55"/>
        <v>0</v>
      </c>
      <c r="BD23" s="13">
        <f t="shared" si="55"/>
        <v>0</v>
      </c>
      <c r="BE23" s="13">
        <f t="shared" si="55"/>
        <v>0</v>
      </c>
      <c r="BF23" s="13">
        <f t="shared" si="55"/>
        <v>0</v>
      </c>
      <c r="BG23" s="13">
        <f t="shared" si="55"/>
        <v>0</v>
      </c>
      <c r="BH23" s="13">
        <f t="shared" si="55"/>
        <v>0</v>
      </c>
      <c r="BI23" s="13">
        <f t="shared" si="55"/>
        <v>0</v>
      </c>
      <c r="BJ23" s="13">
        <f t="shared" si="55"/>
        <v>0</v>
      </c>
      <c r="BK23" s="13">
        <f t="shared" si="55"/>
        <v>0</v>
      </c>
      <c r="BL23" s="13">
        <f t="shared" si="55"/>
        <v>0</v>
      </c>
      <c r="BM23" s="13">
        <f t="shared" si="55"/>
        <v>0</v>
      </c>
      <c r="BN23" s="13">
        <f t="shared" si="55"/>
        <v>0</v>
      </c>
      <c r="BO23" s="13">
        <f t="shared" si="55"/>
        <v>0</v>
      </c>
      <c r="BP23" s="13">
        <f t="shared" si="55"/>
        <v>0</v>
      </c>
      <c r="BQ23" s="13">
        <f t="shared" si="55"/>
        <v>0</v>
      </c>
      <c r="BR23" s="13">
        <f t="shared" si="55"/>
        <v>0</v>
      </c>
      <c r="BS23" s="13">
        <f t="shared" si="55"/>
        <v>0</v>
      </c>
      <c r="BT23" s="13">
        <f t="shared" si="55"/>
        <v>0</v>
      </c>
      <c r="BU23" s="13">
        <f t="shared" si="55"/>
        <v>0</v>
      </c>
      <c r="BV23" s="13">
        <f t="shared" si="55"/>
        <v>0</v>
      </c>
      <c r="BW23" s="13">
        <f t="shared" si="55"/>
        <v>0</v>
      </c>
      <c r="BX23" s="13">
        <f t="shared" si="55"/>
        <v>0</v>
      </c>
      <c r="BY23" s="13">
        <f t="shared" si="55"/>
        <v>0</v>
      </c>
      <c r="BZ23" s="13">
        <f t="shared" si="55"/>
        <v>0</v>
      </c>
      <c r="CA23" s="13">
        <f t="shared" si="55"/>
        <v>0</v>
      </c>
      <c r="CB23" s="13">
        <f t="shared" si="55"/>
        <v>0</v>
      </c>
      <c r="CC23" s="13">
        <f t="shared" si="55"/>
        <v>0</v>
      </c>
      <c r="CD23" s="13">
        <f t="shared" si="55"/>
        <v>0</v>
      </c>
      <c r="CE23" s="13">
        <f t="shared" si="55"/>
        <v>0</v>
      </c>
      <c r="CF23" s="13">
        <f t="shared" si="55"/>
        <v>0</v>
      </c>
      <c r="CG23" s="13">
        <f t="shared" ref="CG23:CP23" si="56">CG74</f>
        <v>0</v>
      </c>
      <c r="CH23" s="13">
        <f t="shared" si="56"/>
        <v>0</v>
      </c>
      <c r="CI23" s="13">
        <f t="shared" si="56"/>
        <v>0</v>
      </c>
      <c r="CJ23" s="13">
        <f t="shared" si="56"/>
        <v>0</v>
      </c>
      <c r="CK23" s="13">
        <f t="shared" si="56"/>
        <v>0</v>
      </c>
      <c r="CL23" s="13">
        <f t="shared" si="56"/>
        <v>0</v>
      </c>
      <c r="CM23" s="13">
        <f t="shared" si="56"/>
        <v>0</v>
      </c>
      <c r="CN23" s="13">
        <f t="shared" si="56"/>
        <v>0</v>
      </c>
      <c r="CO23" s="13">
        <f t="shared" si="56"/>
        <v>0</v>
      </c>
      <c r="CP23" s="13">
        <f t="shared" si="56"/>
        <v>0</v>
      </c>
      <c r="CQ23" s="12" t="s">
        <v>0</v>
      </c>
    </row>
    <row r="24" spans="1:98" s="3" customFormat="1" ht="39.75" customHeight="1">
      <c r="A24" s="10" t="s">
        <v>84</v>
      </c>
      <c r="B24" s="14" t="s">
        <v>83</v>
      </c>
      <c r="C24" s="8" t="s">
        <v>1</v>
      </c>
      <c r="D24" s="18">
        <f>D75</f>
        <v>0</v>
      </c>
      <c r="E24" s="18">
        <f t="shared" ref="E24:X24" si="57">E75</f>
        <v>0</v>
      </c>
      <c r="F24" s="18">
        <f t="shared" ref="F24" si="58">F75</f>
        <v>0</v>
      </c>
      <c r="G24" s="18">
        <f t="shared" si="57"/>
        <v>0</v>
      </c>
      <c r="H24" s="13" t="str">
        <f t="shared" ref="H24:J24" si="59">H75</f>
        <v>нд</v>
      </c>
      <c r="I24" s="13" t="str">
        <f t="shared" si="59"/>
        <v>нд</v>
      </c>
      <c r="J24" s="13" t="str">
        <f t="shared" si="59"/>
        <v>нд</v>
      </c>
      <c r="K24" s="13" t="str">
        <f t="shared" si="57"/>
        <v>нд</v>
      </c>
      <c r="L24" s="13" t="str">
        <f t="shared" si="57"/>
        <v>нд</v>
      </c>
      <c r="M24" s="13" t="str">
        <f t="shared" si="57"/>
        <v>нд</v>
      </c>
      <c r="N24" s="13">
        <f t="shared" si="57"/>
        <v>0</v>
      </c>
      <c r="O24" s="13">
        <f t="shared" si="57"/>
        <v>0</v>
      </c>
      <c r="P24" s="13">
        <f t="shared" ref="P24:Q24" si="60">P75</f>
        <v>8.0520563999999997</v>
      </c>
      <c r="Q24" s="13">
        <f t="shared" si="60"/>
        <v>9.0123100199999993</v>
      </c>
      <c r="R24" s="13" t="str">
        <f t="shared" si="57"/>
        <v>нд</v>
      </c>
      <c r="S24" s="13" t="str">
        <f t="shared" si="57"/>
        <v>нд</v>
      </c>
      <c r="T24" s="13">
        <f t="shared" ref="T24" si="61">T75</f>
        <v>9.0123100199999993</v>
      </c>
      <c r="U24" s="13">
        <f t="shared" si="57"/>
        <v>9.0123100199999993</v>
      </c>
      <c r="V24" s="13">
        <f t="shared" si="57"/>
        <v>0</v>
      </c>
      <c r="W24" s="13">
        <f t="shared" si="57"/>
        <v>9.0123100199999993</v>
      </c>
      <c r="X24" s="13">
        <f t="shared" si="57"/>
        <v>9.0123100199999993</v>
      </c>
      <c r="Y24" s="13">
        <f t="shared" ref="Y24:AC24" si="62">Y75</f>
        <v>0</v>
      </c>
      <c r="Z24" s="13">
        <f t="shared" si="62"/>
        <v>0</v>
      </c>
      <c r="AA24" s="13">
        <f t="shared" si="62"/>
        <v>0</v>
      </c>
      <c r="AB24" s="13">
        <f t="shared" si="62"/>
        <v>0</v>
      </c>
      <c r="AC24" s="13">
        <f t="shared" si="62"/>
        <v>0</v>
      </c>
      <c r="AD24" s="13">
        <f t="shared" si="43"/>
        <v>0</v>
      </c>
      <c r="AE24" s="13">
        <f t="shared" si="43"/>
        <v>0</v>
      </c>
      <c r="AF24" s="13">
        <f t="shared" si="43"/>
        <v>0</v>
      </c>
      <c r="AG24" s="13">
        <f t="shared" si="43"/>
        <v>0</v>
      </c>
      <c r="AH24" s="13">
        <f t="shared" si="43"/>
        <v>0</v>
      </c>
      <c r="AI24" s="13">
        <f t="shared" si="44"/>
        <v>9.0123100199999993</v>
      </c>
      <c r="AJ24" s="13">
        <f t="shared" si="44"/>
        <v>0</v>
      </c>
      <c r="AK24" s="13">
        <f t="shared" si="44"/>
        <v>0</v>
      </c>
      <c r="AL24" s="13">
        <f t="shared" si="44"/>
        <v>0</v>
      </c>
      <c r="AM24" s="13">
        <f t="shared" si="44"/>
        <v>9.0123100199999993</v>
      </c>
      <c r="AN24" s="13">
        <f t="shared" ref="AN24:AW24" si="63">AN75</f>
        <v>9.0123100199999993</v>
      </c>
      <c r="AO24" s="13">
        <f t="shared" si="63"/>
        <v>0</v>
      </c>
      <c r="AP24" s="13">
        <f t="shared" si="63"/>
        <v>0</v>
      </c>
      <c r="AQ24" s="13">
        <f t="shared" si="63"/>
        <v>7.51</v>
      </c>
      <c r="AR24" s="13">
        <f t="shared" si="63"/>
        <v>1.5023100199999995</v>
      </c>
      <c r="AS24" s="13">
        <f t="shared" si="63"/>
        <v>0</v>
      </c>
      <c r="AT24" s="13">
        <f t="shared" si="63"/>
        <v>0</v>
      </c>
      <c r="AU24" s="13">
        <f t="shared" si="63"/>
        <v>0</v>
      </c>
      <c r="AV24" s="13">
        <f t="shared" si="63"/>
        <v>0</v>
      </c>
      <c r="AW24" s="13">
        <f t="shared" si="63"/>
        <v>0</v>
      </c>
      <c r="AX24" s="13">
        <f t="shared" ref="AX24:CF24" si="64">AX75</f>
        <v>0</v>
      </c>
      <c r="AY24" s="13">
        <f t="shared" si="64"/>
        <v>0</v>
      </c>
      <c r="AZ24" s="13">
        <f t="shared" si="64"/>
        <v>0</v>
      </c>
      <c r="BA24" s="13">
        <f t="shared" si="64"/>
        <v>0</v>
      </c>
      <c r="BB24" s="13">
        <f t="shared" si="64"/>
        <v>0</v>
      </c>
      <c r="BC24" s="13">
        <f t="shared" si="64"/>
        <v>0</v>
      </c>
      <c r="BD24" s="13">
        <f t="shared" si="64"/>
        <v>0</v>
      </c>
      <c r="BE24" s="13">
        <f t="shared" si="64"/>
        <v>0</v>
      </c>
      <c r="BF24" s="13">
        <f t="shared" si="64"/>
        <v>0</v>
      </c>
      <c r="BG24" s="13">
        <f t="shared" si="64"/>
        <v>0</v>
      </c>
      <c r="BH24" s="13">
        <f t="shared" si="64"/>
        <v>0</v>
      </c>
      <c r="BI24" s="13">
        <f t="shared" si="64"/>
        <v>0</v>
      </c>
      <c r="BJ24" s="13">
        <f t="shared" si="64"/>
        <v>0</v>
      </c>
      <c r="BK24" s="13">
        <f t="shared" si="64"/>
        <v>0</v>
      </c>
      <c r="BL24" s="13">
        <f t="shared" si="64"/>
        <v>0</v>
      </c>
      <c r="BM24" s="13">
        <f t="shared" si="64"/>
        <v>0</v>
      </c>
      <c r="BN24" s="13">
        <f t="shared" si="64"/>
        <v>0</v>
      </c>
      <c r="BO24" s="13">
        <f t="shared" si="64"/>
        <v>0</v>
      </c>
      <c r="BP24" s="13">
        <f t="shared" si="64"/>
        <v>0</v>
      </c>
      <c r="BQ24" s="13">
        <f t="shared" si="64"/>
        <v>0</v>
      </c>
      <c r="BR24" s="13">
        <f t="shared" si="64"/>
        <v>0</v>
      </c>
      <c r="BS24" s="13">
        <f t="shared" si="64"/>
        <v>0</v>
      </c>
      <c r="BT24" s="13">
        <f t="shared" si="64"/>
        <v>0</v>
      </c>
      <c r="BU24" s="13">
        <f t="shared" si="64"/>
        <v>0</v>
      </c>
      <c r="BV24" s="13">
        <f t="shared" si="64"/>
        <v>0</v>
      </c>
      <c r="BW24" s="13">
        <f t="shared" si="64"/>
        <v>0</v>
      </c>
      <c r="BX24" s="13">
        <f t="shared" si="64"/>
        <v>0</v>
      </c>
      <c r="BY24" s="13">
        <f t="shared" si="64"/>
        <v>0</v>
      </c>
      <c r="BZ24" s="13">
        <f t="shared" si="64"/>
        <v>0</v>
      </c>
      <c r="CA24" s="13">
        <f t="shared" si="64"/>
        <v>0</v>
      </c>
      <c r="CB24" s="13">
        <f t="shared" si="64"/>
        <v>0</v>
      </c>
      <c r="CC24" s="13">
        <f t="shared" si="64"/>
        <v>0</v>
      </c>
      <c r="CD24" s="13">
        <f t="shared" si="64"/>
        <v>0</v>
      </c>
      <c r="CE24" s="13">
        <f t="shared" si="64"/>
        <v>0</v>
      </c>
      <c r="CF24" s="13">
        <f t="shared" si="64"/>
        <v>0</v>
      </c>
      <c r="CG24" s="13">
        <f t="shared" ref="CG24:CP24" si="65">CG75</f>
        <v>9.0123100199999993</v>
      </c>
      <c r="CH24" s="13">
        <f t="shared" si="65"/>
        <v>0</v>
      </c>
      <c r="CI24" s="13">
        <f t="shared" si="65"/>
        <v>0</v>
      </c>
      <c r="CJ24" s="13">
        <f t="shared" si="65"/>
        <v>0</v>
      </c>
      <c r="CK24" s="13">
        <f t="shared" si="65"/>
        <v>9.0123100199999993</v>
      </c>
      <c r="CL24" s="13">
        <f t="shared" si="65"/>
        <v>9.0123100199999993</v>
      </c>
      <c r="CM24" s="13">
        <f t="shared" si="65"/>
        <v>0</v>
      </c>
      <c r="CN24" s="13">
        <f t="shared" si="65"/>
        <v>0</v>
      </c>
      <c r="CO24" s="13">
        <f t="shared" si="65"/>
        <v>7.51</v>
      </c>
      <c r="CP24" s="13">
        <f t="shared" si="65"/>
        <v>1.5023100199999995</v>
      </c>
      <c r="CQ24" s="12" t="s">
        <v>0</v>
      </c>
    </row>
    <row r="25" spans="1:98" s="6" customFormat="1" ht="39.75" customHeight="1">
      <c r="A25" s="10" t="s">
        <v>82</v>
      </c>
      <c r="B25" s="11" t="s">
        <v>180</v>
      </c>
      <c r="C25" s="8" t="s">
        <v>1</v>
      </c>
      <c r="D25" s="18">
        <f>D18</f>
        <v>0</v>
      </c>
      <c r="E25" s="18">
        <f t="shared" ref="E25:X25" si="66">E18</f>
        <v>0</v>
      </c>
      <c r="F25" s="18">
        <f t="shared" ref="F25" si="67">F18</f>
        <v>0</v>
      </c>
      <c r="G25" s="18">
        <f t="shared" si="66"/>
        <v>0</v>
      </c>
      <c r="H25" s="13">
        <f t="shared" ref="H25:J25" si="68">H18</f>
        <v>2.4946559999999995</v>
      </c>
      <c r="I25" s="13">
        <f t="shared" si="68"/>
        <v>15.131471999999999</v>
      </c>
      <c r="J25" s="13">
        <f t="shared" si="68"/>
        <v>0</v>
      </c>
      <c r="K25" s="13">
        <f t="shared" si="66"/>
        <v>0.59123999999999999</v>
      </c>
      <c r="L25" s="13">
        <f t="shared" si="66"/>
        <v>42.343859999999999</v>
      </c>
      <c r="M25" s="13">
        <f t="shared" si="66"/>
        <v>0</v>
      </c>
      <c r="N25" s="13">
        <f t="shared" si="66"/>
        <v>0</v>
      </c>
      <c r="O25" s="13">
        <f t="shared" si="66"/>
        <v>3.9443159999999997</v>
      </c>
      <c r="P25" s="13">
        <f t="shared" ref="P25:Q25" si="69">P18</f>
        <v>284.5123524</v>
      </c>
      <c r="Q25" s="13">
        <f t="shared" si="69"/>
        <v>344.96273201999998</v>
      </c>
      <c r="R25" s="13">
        <f t="shared" si="66"/>
        <v>388.25464799999997</v>
      </c>
      <c r="S25" s="13">
        <f t="shared" si="66"/>
        <v>418.78208519999998</v>
      </c>
      <c r="T25" s="13">
        <f t="shared" ref="T25" si="70">T18</f>
        <v>344.96273201999998</v>
      </c>
      <c r="U25" s="13">
        <f t="shared" si="66"/>
        <v>427.79439521999996</v>
      </c>
      <c r="V25" s="13">
        <f t="shared" si="66"/>
        <v>0</v>
      </c>
      <c r="W25" s="13">
        <f t="shared" si="66"/>
        <v>343.15793201999998</v>
      </c>
      <c r="X25" s="13">
        <f t="shared" si="66"/>
        <v>389.75199521999997</v>
      </c>
      <c r="Y25" s="13">
        <f t="shared" ref="Y25:AM25" si="71">Y18</f>
        <v>0</v>
      </c>
      <c r="Z25" s="13">
        <f t="shared" si="71"/>
        <v>0</v>
      </c>
      <c r="AA25" s="13">
        <f t="shared" si="71"/>
        <v>0</v>
      </c>
      <c r="AB25" s="13">
        <f t="shared" si="71"/>
        <v>0</v>
      </c>
      <c r="AC25" s="13">
        <f t="shared" si="71"/>
        <v>0</v>
      </c>
      <c r="AD25" s="13">
        <f t="shared" si="71"/>
        <v>34.098084</v>
      </c>
      <c r="AE25" s="13">
        <f t="shared" si="71"/>
        <v>0</v>
      </c>
      <c r="AF25" s="13">
        <f t="shared" si="71"/>
        <v>0</v>
      </c>
      <c r="AG25" s="13">
        <f t="shared" si="71"/>
        <v>0</v>
      </c>
      <c r="AH25" s="13">
        <f t="shared" si="71"/>
        <v>0</v>
      </c>
      <c r="AI25" s="13">
        <f t="shared" si="71"/>
        <v>72.612310019999995</v>
      </c>
      <c r="AJ25" s="13">
        <f t="shared" si="71"/>
        <v>0</v>
      </c>
      <c r="AK25" s="13">
        <f t="shared" si="71"/>
        <v>0</v>
      </c>
      <c r="AL25" s="13">
        <f t="shared" si="71"/>
        <v>13.32574</v>
      </c>
      <c r="AM25" s="13">
        <f t="shared" si="71"/>
        <v>59.286570019999992</v>
      </c>
      <c r="AN25" s="13">
        <f t="shared" ref="AN25:AW25" si="72">AN18</f>
        <v>15.991198019999999</v>
      </c>
      <c r="AO25" s="13">
        <f t="shared" si="72"/>
        <v>0</v>
      </c>
      <c r="AP25" s="13">
        <f t="shared" si="72"/>
        <v>0</v>
      </c>
      <c r="AQ25" s="13">
        <f t="shared" si="72"/>
        <v>13.32574</v>
      </c>
      <c r="AR25" s="13">
        <f t="shared" si="72"/>
        <v>2.6654580199999991</v>
      </c>
      <c r="AS25" s="13">
        <f t="shared" si="72"/>
        <v>36</v>
      </c>
      <c r="AT25" s="13">
        <f t="shared" si="72"/>
        <v>0</v>
      </c>
      <c r="AU25" s="13">
        <f t="shared" si="72"/>
        <v>0</v>
      </c>
      <c r="AV25" s="13">
        <f t="shared" si="72"/>
        <v>13.32574</v>
      </c>
      <c r="AW25" s="13">
        <f t="shared" si="72"/>
        <v>22.67426</v>
      </c>
      <c r="AX25" s="13">
        <f t="shared" ref="AX25:CF25" si="73">AX18</f>
        <v>69.997270799999995</v>
      </c>
      <c r="AY25" s="13">
        <f t="shared" si="73"/>
        <v>0</v>
      </c>
      <c r="AZ25" s="13">
        <f t="shared" si="73"/>
        <v>0</v>
      </c>
      <c r="BA25" s="13">
        <f t="shared" si="73"/>
        <v>38.059878200895902</v>
      </c>
      <c r="BB25" s="13">
        <f t="shared" si="73"/>
        <v>31.937392599104086</v>
      </c>
      <c r="BC25" s="13">
        <f t="shared" si="73"/>
        <v>14.399999999999999</v>
      </c>
      <c r="BD25" s="13">
        <f t="shared" si="73"/>
        <v>0</v>
      </c>
      <c r="BE25" s="13">
        <f t="shared" si="73"/>
        <v>0</v>
      </c>
      <c r="BF25" s="13">
        <f t="shared" si="73"/>
        <v>12</v>
      </c>
      <c r="BG25" s="13">
        <f t="shared" si="73"/>
        <v>2.3999999999999986</v>
      </c>
      <c r="BH25" s="13">
        <f t="shared" si="73"/>
        <v>54.009419999999992</v>
      </c>
      <c r="BI25" s="13">
        <f t="shared" si="73"/>
        <v>0</v>
      </c>
      <c r="BJ25" s="13">
        <f t="shared" si="73"/>
        <v>0</v>
      </c>
      <c r="BK25" s="13">
        <f t="shared" si="73"/>
        <v>35.977748200895903</v>
      </c>
      <c r="BL25" s="13">
        <f t="shared" si="73"/>
        <v>18.031671799104089</v>
      </c>
      <c r="BM25" s="13">
        <f t="shared" si="73"/>
        <v>58.199999999999996</v>
      </c>
      <c r="BN25" s="13">
        <f t="shared" si="73"/>
        <v>0</v>
      </c>
      <c r="BO25" s="13">
        <f t="shared" si="73"/>
        <v>0</v>
      </c>
      <c r="BP25" s="13">
        <f t="shared" si="73"/>
        <v>14.651479999999999</v>
      </c>
      <c r="BQ25" s="13">
        <f t="shared" si="73"/>
        <v>43.548519999999996</v>
      </c>
      <c r="BR25" s="13">
        <f t="shared" si="73"/>
        <v>58.44</v>
      </c>
      <c r="BS25" s="13">
        <f t="shared" si="73"/>
        <v>0</v>
      </c>
      <c r="BT25" s="13">
        <f t="shared" si="73"/>
        <v>0</v>
      </c>
      <c r="BU25" s="13">
        <f t="shared" si="73"/>
        <v>35.977748200895903</v>
      </c>
      <c r="BV25" s="13">
        <f t="shared" si="73"/>
        <v>22.462251799104095</v>
      </c>
      <c r="BW25" s="13">
        <f t="shared" si="73"/>
        <v>138</v>
      </c>
      <c r="BX25" s="13">
        <f t="shared" si="73"/>
        <v>0</v>
      </c>
      <c r="BY25" s="13">
        <f t="shared" si="73"/>
        <v>0</v>
      </c>
      <c r="BZ25" s="13">
        <f t="shared" si="73"/>
        <v>0</v>
      </c>
      <c r="CA25" s="13">
        <f t="shared" si="73"/>
        <v>138</v>
      </c>
      <c r="CB25" s="13">
        <f t="shared" si="73"/>
        <v>139.80693719999999</v>
      </c>
      <c r="CC25" s="13">
        <f t="shared" si="73"/>
        <v>0</v>
      </c>
      <c r="CD25" s="13">
        <f t="shared" si="73"/>
        <v>0</v>
      </c>
      <c r="CE25" s="13">
        <f t="shared" si="73"/>
        <v>35.977748200895903</v>
      </c>
      <c r="CF25" s="13">
        <f t="shared" si="73"/>
        <v>103.82918899910408</v>
      </c>
      <c r="CG25" s="13">
        <f t="shared" ref="CG25:CP25" si="74">CG18</f>
        <v>319.21231001999996</v>
      </c>
      <c r="CH25" s="13">
        <f t="shared" si="74"/>
        <v>0</v>
      </c>
      <c r="CI25" s="13">
        <f t="shared" si="74"/>
        <v>0</v>
      </c>
      <c r="CJ25" s="13">
        <f t="shared" si="74"/>
        <v>53.302959999999999</v>
      </c>
      <c r="CK25" s="13">
        <f t="shared" si="74"/>
        <v>265.90935001999998</v>
      </c>
      <c r="CL25" s="13">
        <f t="shared" si="74"/>
        <v>338.24482601999995</v>
      </c>
      <c r="CM25" s="13">
        <f t="shared" si="74"/>
        <v>0</v>
      </c>
      <c r="CN25" s="13">
        <f t="shared" si="74"/>
        <v>0</v>
      </c>
      <c r="CO25" s="13">
        <f t="shared" si="74"/>
        <v>159.31886280358361</v>
      </c>
      <c r="CP25" s="13">
        <f t="shared" si="74"/>
        <v>178.92596321641636</v>
      </c>
      <c r="CQ25" s="12" t="s">
        <v>0</v>
      </c>
    </row>
    <row r="26" spans="1:98" s="7" customFormat="1" ht="39.75" customHeight="1">
      <c r="A26" s="10" t="s">
        <v>81</v>
      </c>
      <c r="B26" s="11" t="s">
        <v>80</v>
      </c>
      <c r="C26" s="8" t="s">
        <v>1</v>
      </c>
      <c r="D26" s="19">
        <f>D27+D31+D34+D43</f>
        <v>0</v>
      </c>
      <c r="E26" s="19">
        <f t="shared" ref="E26:X26" si="75">E27+E31+E34+E43</f>
        <v>0</v>
      </c>
      <c r="F26" s="19">
        <f t="shared" ref="F26" si="76">F27+F31+F34+F43</f>
        <v>0</v>
      </c>
      <c r="G26" s="19">
        <f t="shared" si="75"/>
        <v>0</v>
      </c>
      <c r="H26" s="16">
        <f t="shared" ref="H26:J26" si="77">H27+H31+H34+H43</f>
        <v>0</v>
      </c>
      <c r="I26" s="16">
        <f t="shared" si="77"/>
        <v>0</v>
      </c>
      <c r="J26" s="16">
        <f t="shared" si="77"/>
        <v>0</v>
      </c>
      <c r="K26" s="16">
        <f t="shared" si="75"/>
        <v>0</v>
      </c>
      <c r="L26" s="16">
        <f t="shared" si="75"/>
        <v>0</v>
      </c>
      <c r="M26" s="16">
        <f t="shared" si="75"/>
        <v>0</v>
      </c>
      <c r="N26" s="16">
        <f t="shared" si="75"/>
        <v>0</v>
      </c>
      <c r="O26" s="16">
        <f t="shared" si="75"/>
        <v>0</v>
      </c>
      <c r="P26" s="16">
        <f t="shared" ref="P26:Q26" si="78">P27+P31+P34+P43</f>
        <v>0</v>
      </c>
      <c r="Q26" s="16">
        <f t="shared" si="78"/>
        <v>0</v>
      </c>
      <c r="R26" s="16">
        <f t="shared" si="75"/>
        <v>0</v>
      </c>
      <c r="S26" s="16">
        <f t="shared" si="75"/>
        <v>0</v>
      </c>
      <c r="T26" s="16">
        <f t="shared" ref="T26" si="79">T27+T31+T34+T43</f>
        <v>0</v>
      </c>
      <c r="U26" s="16">
        <f t="shared" si="75"/>
        <v>0</v>
      </c>
      <c r="V26" s="16">
        <f t="shared" si="75"/>
        <v>0</v>
      </c>
      <c r="W26" s="16">
        <f t="shared" si="75"/>
        <v>0</v>
      </c>
      <c r="X26" s="16">
        <f t="shared" si="75"/>
        <v>0</v>
      </c>
      <c r="Y26" s="16">
        <f t="shared" ref="Y26:AM26" si="80">Y27+Y31+Y34+Y43</f>
        <v>0</v>
      </c>
      <c r="Z26" s="16">
        <f t="shared" si="80"/>
        <v>0</v>
      </c>
      <c r="AA26" s="16">
        <f t="shared" si="80"/>
        <v>0</v>
      </c>
      <c r="AB26" s="16">
        <f t="shared" si="80"/>
        <v>0</v>
      </c>
      <c r="AC26" s="16">
        <f t="shared" si="80"/>
        <v>0</v>
      </c>
      <c r="AD26" s="16">
        <f t="shared" si="80"/>
        <v>0</v>
      </c>
      <c r="AE26" s="16">
        <f t="shared" si="80"/>
        <v>0</v>
      </c>
      <c r="AF26" s="16">
        <f t="shared" si="80"/>
        <v>0</v>
      </c>
      <c r="AG26" s="16">
        <f t="shared" si="80"/>
        <v>0</v>
      </c>
      <c r="AH26" s="16">
        <f t="shared" si="80"/>
        <v>0</v>
      </c>
      <c r="AI26" s="16">
        <f t="shared" si="80"/>
        <v>0</v>
      </c>
      <c r="AJ26" s="16">
        <f t="shared" si="80"/>
        <v>0</v>
      </c>
      <c r="AK26" s="16">
        <f t="shared" si="80"/>
        <v>0</v>
      </c>
      <c r="AL26" s="16">
        <f t="shared" si="80"/>
        <v>0</v>
      </c>
      <c r="AM26" s="16">
        <f t="shared" si="80"/>
        <v>0</v>
      </c>
      <c r="AN26" s="16">
        <f t="shared" ref="AN26:AW26" si="81">AN27+AN31+AN34+AN43</f>
        <v>0</v>
      </c>
      <c r="AO26" s="16">
        <f t="shared" si="81"/>
        <v>0</v>
      </c>
      <c r="AP26" s="16">
        <f t="shared" si="81"/>
        <v>0</v>
      </c>
      <c r="AQ26" s="16">
        <f t="shared" si="81"/>
        <v>0</v>
      </c>
      <c r="AR26" s="16">
        <f t="shared" si="81"/>
        <v>0</v>
      </c>
      <c r="AS26" s="16">
        <f t="shared" si="81"/>
        <v>0</v>
      </c>
      <c r="AT26" s="16">
        <f t="shared" si="81"/>
        <v>0</v>
      </c>
      <c r="AU26" s="16">
        <f t="shared" si="81"/>
        <v>0</v>
      </c>
      <c r="AV26" s="16">
        <f t="shared" si="81"/>
        <v>0</v>
      </c>
      <c r="AW26" s="16">
        <f t="shared" si="81"/>
        <v>0</v>
      </c>
      <c r="AX26" s="16">
        <f t="shared" ref="AX26:CF26" si="82">AX27+AX31+AX34+AX43</f>
        <v>0</v>
      </c>
      <c r="AY26" s="16">
        <f t="shared" si="82"/>
        <v>0</v>
      </c>
      <c r="AZ26" s="16">
        <f t="shared" si="82"/>
        <v>0</v>
      </c>
      <c r="BA26" s="16">
        <f t="shared" si="82"/>
        <v>0</v>
      </c>
      <c r="BB26" s="16">
        <f t="shared" si="82"/>
        <v>0</v>
      </c>
      <c r="BC26" s="16">
        <f t="shared" si="82"/>
        <v>0</v>
      </c>
      <c r="BD26" s="16">
        <f t="shared" si="82"/>
        <v>0</v>
      </c>
      <c r="BE26" s="16">
        <f t="shared" si="82"/>
        <v>0</v>
      </c>
      <c r="BF26" s="16">
        <f t="shared" si="82"/>
        <v>0</v>
      </c>
      <c r="BG26" s="16">
        <f t="shared" si="82"/>
        <v>0</v>
      </c>
      <c r="BH26" s="16">
        <f t="shared" si="82"/>
        <v>0</v>
      </c>
      <c r="BI26" s="16">
        <f t="shared" si="82"/>
        <v>0</v>
      </c>
      <c r="BJ26" s="16">
        <f t="shared" si="82"/>
        <v>0</v>
      </c>
      <c r="BK26" s="16">
        <f t="shared" si="82"/>
        <v>0</v>
      </c>
      <c r="BL26" s="16">
        <f t="shared" si="82"/>
        <v>0</v>
      </c>
      <c r="BM26" s="16">
        <f t="shared" si="82"/>
        <v>0</v>
      </c>
      <c r="BN26" s="16">
        <f t="shared" si="82"/>
        <v>0</v>
      </c>
      <c r="BO26" s="16">
        <f t="shared" si="82"/>
        <v>0</v>
      </c>
      <c r="BP26" s="16">
        <f t="shared" si="82"/>
        <v>0</v>
      </c>
      <c r="BQ26" s="16">
        <f t="shared" si="82"/>
        <v>0</v>
      </c>
      <c r="BR26" s="16">
        <f t="shared" si="82"/>
        <v>0</v>
      </c>
      <c r="BS26" s="16">
        <f t="shared" si="82"/>
        <v>0</v>
      </c>
      <c r="BT26" s="16">
        <f t="shared" si="82"/>
        <v>0</v>
      </c>
      <c r="BU26" s="16">
        <f t="shared" si="82"/>
        <v>0</v>
      </c>
      <c r="BV26" s="16">
        <f t="shared" si="82"/>
        <v>0</v>
      </c>
      <c r="BW26" s="16">
        <f t="shared" si="82"/>
        <v>0</v>
      </c>
      <c r="BX26" s="16">
        <f t="shared" si="82"/>
        <v>0</v>
      </c>
      <c r="BY26" s="16">
        <f t="shared" si="82"/>
        <v>0</v>
      </c>
      <c r="BZ26" s="16">
        <f t="shared" si="82"/>
        <v>0</v>
      </c>
      <c r="CA26" s="16">
        <f t="shared" si="82"/>
        <v>0</v>
      </c>
      <c r="CB26" s="16">
        <f t="shared" si="82"/>
        <v>0</v>
      </c>
      <c r="CC26" s="16">
        <f t="shared" si="82"/>
        <v>0</v>
      </c>
      <c r="CD26" s="16">
        <f t="shared" si="82"/>
        <v>0</v>
      </c>
      <c r="CE26" s="16">
        <f t="shared" si="82"/>
        <v>0</v>
      </c>
      <c r="CF26" s="16">
        <f t="shared" si="82"/>
        <v>0</v>
      </c>
      <c r="CG26" s="16">
        <f t="shared" ref="CG26:CP26" si="83">CG27+CG31+CG34+CG43</f>
        <v>0</v>
      </c>
      <c r="CH26" s="16">
        <f t="shared" si="83"/>
        <v>0</v>
      </c>
      <c r="CI26" s="16">
        <f t="shared" si="83"/>
        <v>0</v>
      </c>
      <c r="CJ26" s="16">
        <f t="shared" si="83"/>
        <v>0</v>
      </c>
      <c r="CK26" s="16">
        <f t="shared" si="83"/>
        <v>0</v>
      </c>
      <c r="CL26" s="16">
        <f t="shared" si="83"/>
        <v>0</v>
      </c>
      <c r="CM26" s="16">
        <f t="shared" si="83"/>
        <v>0</v>
      </c>
      <c r="CN26" s="16">
        <f t="shared" si="83"/>
        <v>0</v>
      </c>
      <c r="CO26" s="16">
        <f t="shared" si="83"/>
        <v>0</v>
      </c>
      <c r="CP26" s="16">
        <f t="shared" si="83"/>
        <v>0</v>
      </c>
      <c r="CQ26" s="12" t="s">
        <v>0</v>
      </c>
    </row>
    <row r="27" spans="1:98" s="7" customFormat="1" ht="39.75" customHeight="1">
      <c r="A27" s="10" t="s">
        <v>79</v>
      </c>
      <c r="B27" s="11" t="s">
        <v>78</v>
      </c>
      <c r="C27" s="8" t="s">
        <v>1</v>
      </c>
      <c r="D27" s="19">
        <f>D28+D29+D30</f>
        <v>0</v>
      </c>
      <c r="E27" s="19">
        <f t="shared" ref="E27:X27" si="84">E28+E29+E30</f>
        <v>0</v>
      </c>
      <c r="F27" s="19">
        <f t="shared" ref="F27" si="85">F28+F29+F30</f>
        <v>0</v>
      </c>
      <c r="G27" s="19">
        <f t="shared" si="84"/>
        <v>0</v>
      </c>
      <c r="H27" s="16">
        <f t="shared" ref="H27:J27" si="86">H28+H29+H30</f>
        <v>0</v>
      </c>
      <c r="I27" s="16">
        <f t="shared" si="86"/>
        <v>0</v>
      </c>
      <c r="J27" s="16">
        <f t="shared" si="86"/>
        <v>0</v>
      </c>
      <c r="K27" s="16">
        <f t="shared" si="84"/>
        <v>0</v>
      </c>
      <c r="L27" s="16">
        <f t="shared" si="84"/>
        <v>0</v>
      </c>
      <c r="M27" s="16">
        <f t="shared" si="84"/>
        <v>0</v>
      </c>
      <c r="N27" s="16">
        <f t="shared" si="84"/>
        <v>0</v>
      </c>
      <c r="O27" s="16">
        <f t="shared" si="84"/>
        <v>0</v>
      </c>
      <c r="P27" s="16">
        <f t="shared" ref="P27:Q27" si="87">P28+P29+P30</f>
        <v>0</v>
      </c>
      <c r="Q27" s="16">
        <f t="shared" si="87"/>
        <v>0</v>
      </c>
      <c r="R27" s="16">
        <f t="shared" si="84"/>
        <v>0</v>
      </c>
      <c r="S27" s="16">
        <f t="shared" si="84"/>
        <v>0</v>
      </c>
      <c r="T27" s="16">
        <f t="shared" ref="T27" si="88">T28+T29+T30</f>
        <v>0</v>
      </c>
      <c r="U27" s="16">
        <f t="shared" si="84"/>
        <v>0</v>
      </c>
      <c r="V27" s="16">
        <f t="shared" si="84"/>
        <v>0</v>
      </c>
      <c r="W27" s="16">
        <f t="shared" si="84"/>
        <v>0</v>
      </c>
      <c r="X27" s="16">
        <f t="shared" si="84"/>
        <v>0</v>
      </c>
      <c r="Y27" s="16">
        <f t="shared" ref="Y27:AM27" si="89">Y28+Y29+Y30</f>
        <v>0</v>
      </c>
      <c r="Z27" s="16">
        <f t="shared" si="89"/>
        <v>0</v>
      </c>
      <c r="AA27" s="16">
        <f t="shared" si="89"/>
        <v>0</v>
      </c>
      <c r="AB27" s="16">
        <f t="shared" si="89"/>
        <v>0</v>
      </c>
      <c r="AC27" s="16">
        <f t="shared" si="89"/>
        <v>0</v>
      </c>
      <c r="AD27" s="16">
        <f t="shared" si="89"/>
        <v>0</v>
      </c>
      <c r="AE27" s="16">
        <f t="shared" si="89"/>
        <v>0</v>
      </c>
      <c r="AF27" s="16">
        <f t="shared" si="89"/>
        <v>0</v>
      </c>
      <c r="AG27" s="16">
        <f t="shared" si="89"/>
        <v>0</v>
      </c>
      <c r="AH27" s="16">
        <f t="shared" si="89"/>
        <v>0</v>
      </c>
      <c r="AI27" s="16">
        <f t="shared" si="89"/>
        <v>0</v>
      </c>
      <c r="AJ27" s="16">
        <f t="shared" si="89"/>
        <v>0</v>
      </c>
      <c r="AK27" s="16">
        <f t="shared" si="89"/>
        <v>0</v>
      </c>
      <c r="AL27" s="16">
        <f t="shared" si="89"/>
        <v>0</v>
      </c>
      <c r="AM27" s="16">
        <f t="shared" si="89"/>
        <v>0</v>
      </c>
      <c r="AN27" s="16">
        <f t="shared" ref="AN27:AW27" si="90">AN28+AN29+AN30</f>
        <v>0</v>
      </c>
      <c r="AO27" s="16">
        <f t="shared" si="90"/>
        <v>0</v>
      </c>
      <c r="AP27" s="16">
        <f t="shared" si="90"/>
        <v>0</v>
      </c>
      <c r="AQ27" s="16">
        <f t="shared" si="90"/>
        <v>0</v>
      </c>
      <c r="AR27" s="16">
        <f t="shared" si="90"/>
        <v>0</v>
      </c>
      <c r="AS27" s="16">
        <f t="shared" si="90"/>
        <v>0</v>
      </c>
      <c r="AT27" s="16">
        <f t="shared" si="90"/>
        <v>0</v>
      </c>
      <c r="AU27" s="16">
        <f t="shared" si="90"/>
        <v>0</v>
      </c>
      <c r="AV27" s="16">
        <f t="shared" si="90"/>
        <v>0</v>
      </c>
      <c r="AW27" s="16">
        <f t="shared" si="90"/>
        <v>0</v>
      </c>
      <c r="AX27" s="16">
        <f t="shared" ref="AX27:CF27" si="91">AX28+AX29+AX30</f>
        <v>0</v>
      </c>
      <c r="AY27" s="16">
        <f t="shared" si="91"/>
        <v>0</v>
      </c>
      <c r="AZ27" s="16">
        <f t="shared" si="91"/>
        <v>0</v>
      </c>
      <c r="BA27" s="16">
        <f t="shared" si="91"/>
        <v>0</v>
      </c>
      <c r="BB27" s="16">
        <f t="shared" si="91"/>
        <v>0</v>
      </c>
      <c r="BC27" s="16">
        <f t="shared" si="91"/>
        <v>0</v>
      </c>
      <c r="BD27" s="16">
        <f t="shared" si="91"/>
        <v>0</v>
      </c>
      <c r="BE27" s="16">
        <f t="shared" si="91"/>
        <v>0</v>
      </c>
      <c r="BF27" s="16">
        <f t="shared" si="91"/>
        <v>0</v>
      </c>
      <c r="BG27" s="16">
        <f t="shared" si="91"/>
        <v>0</v>
      </c>
      <c r="BH27" s="16">
        <f t="shared" si="91"/>
        <v>0</v>
      </c>
      <c r="BI27" s="16">
        <f t="shared" si="91"/>
        <v>0</v>
      </c>
      <c r="BJ27" s="16">
        <f t="shared" si="91"/>
        <v>0</v>
      </c>
      <c r="BK27" s="16">
        <f t="shared" si="91"/>
        <v>0</v>
      </c>
      <c r="BL27" s="16">
        <f t="shared" si="91"/>
        <v>0</v>
      </c>
      <c r="BM27" s="16">
        <f t="shared" si="91"/>
        <v>0</v>
      </c>
      <c r="BN27" s="16">
        <f t="shared" si="91"/>
        <v>0</v>
      </c>
      <c r="BO27" s="16">
        <f t="shared" si="91"/>
        <v>0</v>
      </c>
      <c r="BP27" s="16">
        <f t="shared" si="91"/>
        <v>0</v>
      </c>
      <c r="BQ27" s="16">
        <f t="shared" si="91"/>
        <v>0</v>
      </c>
      <c r="BR27" s="16">
        <f t="shared" si="91"/>
        <v>0</v>
      </c>
      <c r="BS27" s="16">
        <f t="shared" si="91"/>
        <v>0</v>
      </c>
      <c r="BT27" s="16">
        <f t="shared" si="91"/>
        <v>0</v>
      </c>
      <c r="BU27" s="16">
        <f t="shared" si="91"/>
        <v>0</v>
      </c>
      <c r="BV27" s="16">
        <f t="shared" si="91"/>
        <v>0</v>
      </c>
      <c r="BW27" s="16">
        <f t="shared" si="91"/>
        <v>0</v>
      </c>
      <c r="BX27" s="16">
        <f t="shared" si="91"/>
        <v>0</v>
      </c>
      <c r="BY27" s="16">
        <f t="shared" si="91"/>
        <v>0</v>
      </c>
      <c r="BZ27" s="16">
        <f t="shared" si="91"/>
        <v>0</v>
      </c>
      <c r="CA27" s="16">
        <f t="shared" si="91"/>
        <v>0</v>
      </c>
      <c r="CB27" s="16">
        <f t="shared" si="91"/>
        <v>0</v>
      </c>
      <c r="CC27" s="16">
        <f t="shared" si="91"/>
        <v>0</v>
      </c>
      <c r="CD27" s="16">
        <f t="shared" si="91"/>
        <v>0</v>
      </c>
      <c r="CE27" s="16">
        <f t="shared" si="91"/>
        <v>0</v>
      </c>
      <c r="CF27" s="16">
        <f t="shared" si="91"/>
        <v>0</v>
      </c>
      <c r="CG27" s="16">
        <f t="shared" ref="CG27:CP27" si="92">CG28+CG29+CG30</f>
        <v>0</v>
      </c>
      <c r="CH27" s="16">
        <f t="shared" si="92"/>
        <v>0</v>
      </c>
      <c r="CI27" s="16">
        <f t="shared" si="92"/>
        <v>0</v>
      </c>
      <c r="CJ27" s="16">
        <f t="shared" si="92"/>
        <v>0</v>
      </c>
      <c r="CK27" s="16">
        <f t="shared" si="92"/>
        <v>0</v>
      </c>
      <c r="CL27" s="16">
        <f t="shared" si="92"/>
        <v>0</v>
      </c>
      <c r="CM27" s="16">
        <f t="shared" si="92"/>
        <v>0</v>
      </c>
      <c r="CN27" s="16">
        <f t="shared" si="92"/>
        <v>0</v>
      </c>
      <c r="CO27" s="16">
        <f t="shared" si="92"/>
        <v>0</v>
      </c>
      <c r="CP27" s="16">
        <f t="shared" si="92"/>
        <v>0</v>
      </c>
      <c r="CQ27" s="12" t="s">
        <v>0</v>
      </c>
    </row>
    <row r="28" spans="1:98" s="7" customFormat="1" ht="39.75" customHeight="1">
      <c r="A28" s="10" t="s">
        <v>77</v>
      </c>
      <c r="B28" s="11" t="s">
        <v>76</v>
      </c>
      <c r="C28" s="8" t="s">
        <v>1</v>
      </c>
      <c r="D28" s="19">
        <v>0</v>
      </c>
      <c r="E28" s="19">
        <v>0</v>
      </c>
      <c r="F28" s="19">
        <v>0</v>
      </c>
      <c r="G28" s="19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0</v>
      </c>
      <c r="CN28" s="16">
        <v>0</v>
      </c>
      <c r="CO28" s="16">
        <v>0</v>
      </c>
      <c r="CP28" s="16">
        <v>0</v>
      </c>
      <c r="CQ28" s="12" t="s">
        <v>0</v>
      </c>
    </row>
    <row r="29" spans="1:98" s="7" customFormat="1" ht="39.75" customHeight="1">
      <c r="A29" s="10" t="s">
        <v>75</v>
      </c>
      <c r="B29" s="11" t="s">
        <v>74</v>
      </c>
      <c r="C29" s="8" t="s">
        <v>1</v>
      </c>
      <c r="D29" s="19">
        <v>0</v>
      </c>
      <c r="E29" s="19">
        <v>0</v>
      </c>
      <c r="F29" s="19">
        <v>0</v>
      </c>
      <c r="G29" s="19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16">
        <v>0</v>
      </c>
      <c r="BS29" s="16">
        <v>0</v>
      </c>
      <c r="BT29" s="1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2" t="s">
        <v>0</v>
      </c>
    </row>
    <row r="30" spans="1:98" ht="39.75" customHeight="1">
      <c r="A30" s="10" t="s">
        <v>73</v>
      </c>
      <c r="B30" s="11" t="s">
        <v>72</v>
      </c>
      <c r="C30" s="8" t="s">
        <v>1</v>
      </c>
      <c r="D30" s="19">
        <v>0</v>
      </c>
      <c r="E30" s="19">
        <v>0</v>
      </c>
      <c r="F30" s="19">
        <v>0</v>
      </c>
      <c r="G30" s="19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2" t="s">
        <v>0</v>
      </c>
    </row>
    <row r="31" spans="1:98" ht="39.75" customHeight="1">
      <c r="A31" s="10" t="s">
        <v>71</v>
      </c>
      <c r="B31" s="11" t="s">
        <v>70</v>
      </c>
      <c r="C31" s="8" t="s">
        <v>1</v>
      </c>
      <c r="D31" s="19">
        <f>D32+D33</f>
        <v>0</v>
      </c>
      <c r="E31" s="19">
        <f t="shared" ref="E31:X31" si="93">E32+E33</f>
        <v>0</v>
      </c>
      <c r="F31" s="19">
        <f t="shared" ref="F31" si="94">F32+F33</f>
        <v>0</v>
      </c>
      <c r="G31" s="19">
        <f t="shared" si="93"/>
        <v>0</v>
      </c>
      <c r="H31" s="16">
        <f t="shared" ref="H31:J31" si="95">H32+H33</f>
        <v>0</v>
      </c>
      <c r="I31" s="16">
        <f t="shared" si="95"/>
        <v>0</v>
      </c>
      <c r="J31" s="16">
        <f t="shared" si="95"/>
        <v>0</v>
      </c>
      <c r="K31" s="16">
        <f t="shared" si="93"/>
        <v>0</v>
      </c>
      <c r="L31" s="16">
        <f t="shared" si="93"/>
        <v>0</v>
      </c>
      <c r="M31" s="16">
        <f t="shared" si="93"/>
        <v>0</v>
      </c>
      <c r="N31" s="16">
        <f t="shared" si="93"/>
        <v>0</v>
      </c>
      <c r="O31" s="16">
        <f t="shared" si="93"/>
        <v>0</v>
      </c>
      <c r="P31" s="16">
        <f t="shared" ref="P31:Q31" si="96">P32+P33</f>
        <v>0</v>
      </c>
      <c r="Q31" s="16">
        <f t="shared" si="96"/>
        <v>0</v>
      </c>
      <c r="R31" s="16">
        <f t="shared" si="93"/>
        <v>0</v>
      </c>
      <c r="S31" s="16">
        <f t="shared" si="93"/>
        <v>0</v>
      </c>
      <c r="T31" s="16">
        <f t="shared" ref="T31" si="97">T32+T33</f>
        <v>0</v>
      </c>
      <c r="U31" s="16">
        <f t="shared" si="93"/>
        <v>0</v>
      </c>
      <c r="V31" s="16">
        <f t="shared" si="93"/>
        <v>0</v>
      </c>
      <c r="W31" s="16">
        <f t="shared" si="93"/>
        <v>0</v>
      </c>
      <c r="X31" s="16">
        <f t="shared" si="93"/>
        <v>0</v>
      </c>
      <c r="Y31" s="16">
        <f t="shared" ref="Y31:AM31" si="98">Y32+Y33</f>
        <v>0</v>
      </c>
      <c r="Z31" s="16">
        <f t="shared" si="98"/>
        <v>0</v>
      </c>
      <c r="AA31" s="16">
        <f t="shared" si="98"/>
        <v>0</v>
      </c>
      <c r="AB31" s="16">
        <f t="shared" si="98"/>
        <v>0</v>
      </c>
      <c r="AC31" s="16">
        <f t="shared" si="98"/>
        <v>0</v>
      </c>
      <c r="AD31" s="16">
        <f t="shared" si="98"/>
        <v>0</v>
      </c>
      <c r="AE31" s="16">
        <f t="shared" si="98"/>
        <v>0</v>
      </c>
      <c r="AF31" s="16">
        <f t="shared" si="98"/>
        <v>0</v>
      </c>
      <c r="AG31" s="16">
        <f t="shared" si="98"/>
        <v>0</v>
      </c>
      <c r="AH31" s="16">
        <f t="shared" si="98"/>
        <v>0</v>
      </c>
      <c r="AI31" s="16">
        <f t="shared" si="98"/>
        <v>0</v>
      </c>
      <c r="AJ31" s="16">
        <f t="shared" si="98"/>
        <v>0</v>
      </c>
      <c r="AK31" s="16">
        <f t="shared" si="98"/>
        <v>0</v>
      </c>
      <c r="AL31" s="16">
        <f t="shared" si="98"/>
        <v>0</v>
      </c>
      <c r="AM31" s="16">
        <f t="shared" si="98"/>
        <v>0</v>
      </c>
      <c r="AN31" s="16">
        <f t="shared" ref="AN31:AW31" si="99">AN32+AN33</f>
        <v>0</v>
      </c>
      <c r="AO31" s="16">
        <f t="shared" si="99"/>
        <v>0</v>
      </c>
      <c r="AP31" s="16">
        <f t="shared" si="99"/>
        <v>0</v>
      </c>
      <c r="AQ31" s="16">
        <f t="shared" si="99"/>
        <v>0</v>
      </c>
      <c r="AR31" s="16">
        <f t="shared" si="99"/>
        <v>0</v>
      </c>
      <c r="AS31" s="16">
        <f t="shared" si="99"/>
        <v>0</v>
      </c>
      <c r="AT31" s="16">
        <f t="shared" si="99"/>
        <v>0</v>
      </c>
      <c r="AU31" s="16">
        <f t="shared" si="99"/>
        <v>0</v>
      </c>
      <c r="AV31" s="16">
        <f t="shared" si="99"/>
        <v>0</v>
      </c>
      <c r="AW31" s="16">
        <f t="shared" si="99"/>
        <v>0</v>
      </c>
      <c r="AX31" s="16">
        <f t="shared" ref="AX31:CF31" si="100">AX32+AX33</f>
        <v>0</v>
      </c>
      <c r="AY31" s="16">
        <f t="shared" si="100"/>
        <v>0</v>
      </c>
      <c r="AZ31" s="16">
        <f t="shared" si="100"/>
        <v>0</v>
      </c>
      <c r="BA31" s="16">
        <f t="shared" si="100"/>
        <v>0</v>
      </c>
      <c r="BB31" s="16">
        <f t="shared" si="100"/>
        <v>0</v>
      </c>
      <c r="BC31" s="16">
        <f t="shared" si="100"/>
        <v>0</v>
      </c>
      <c r="BD31" s="16">
        <f t="shared" si="100"/>
        <v>0</v>
      </c>
      <c r="BE31" s="16">
        <f t="shared" si="100"/>
        <v>0</v>
      </c>
      <c r="BF31" s="16">
        <f t="shared" si="100"/>
        <v>0</v>
      </c>
      <c r="BG31" s="16">
        <f t="shared" si="100"/>
        <v>0</v>
      </c>
      <c r="BH31" s="16">
        <f t="shared" si="100"/>
        <v>0</v>
      </c>
      <c r="BI31" s="16">
        <f t="shared" si="100"/>
        <v>0</v>
      </c>
      <c r="BJ31" s="16">
        <f t="shared" si="100"/>
        <v>0</v>
      </c>
      <c r="BK31" s="16">
        <f t="shared" si="100"/>
        <v>0</v>
      </c>
      <c r="BL31" s="16">
        <f t="shared" si="100"/>
        <v>0</v>
      </c>
      <c r="BM31" s="16">
        <f t="shared" si="100"/>
        <v>0</v>
      </c>
      <c r="BN31" s="16">
        <f t="shared" si="100"/>
        <v>0</v>
      </c>
      <c r="BO31" s="16">
        <f t="shared" si="100"/>
        <v>0</v>
      </c>
      <c r="BP31" s="16">
        <f t="shared" si="100"/>
        <v>0</v>
      </c>
      <c r="BQ31" s="16">
        <f t="shared" si="100"/>
        <v>0</v>
      </c>
      <c r="BR31" s="16">
        <f t="shared" si="100"/>
        <v>0</v>
      </c>
      <c r="BS31" s="16">
        <f t="shared" si="100"/>
        <v>0</v>
      </c>
      <c r="BT31" s="16">
        <f t="shared" si="100"/>
        <v>0</v>
      </c>
      <c r="BU31" s="16">
        <f t="shared" si="100"/>
        <v>0</v>
      </c>
      <c r="BV31" s="16">
        <f t="shared" si="100"/>
        <v>0</v>
      </c>
      <c r="BW31" s="16">
        <f t="shared" si="100"/>
        <v>0</v>
      </c>
      <c r="BX31" s="16">
        <f t="shared" si="100"/>
        <v>0</v>
      </c>
      <c r="BY31" s="16">
        <f t="shared" si="100"/>
        <v>0</v>
      </c>
      <c r="BZ31" s="16">
        <f t="shared" si="100"/>
        <v>0</v>
      </c>
      <c r="CA31" s="16">
        <f t="shared" si="100"/>
        <v>0</v>
      </c>
      <c r="CB31" s="16">
        <f t="shared" si="100"/>
        <v>0</v>
      </c>
      <c r="CC31" s="16">
        <f t="shared" si="100"/>
        <v>0</v>
      </c>
      <c r="CD31" s="16">
        <f t="shared" si="100"/>
        <v>0</v>
      </c>
      <c r="CE31" s="16">
        <f t="shared" si="100"/>
        <v>0</v>
      </c>
      <c r="CF31" s="16">
        <f t="shared" si="100"/>
        <v>0</v>
      </c>
      <c r="CG31" s="16">
        <f t="shared" ref="CG31:CP31" si="101">CG32+CG33</f>
        <v>0</v>
      </c>
      <c r="CH31" s="16">
        <f t="shared" si="101"/>
        <v>0</v>
      </c>
      <c r="CI31" s="16">
        <f t="shared" si="101"/>
        <v>0</v>
      </c>
      <c r="CJ31" s="16">
        <f t="shared" si="101"/>
        <v>0</v>
      </c>
      <c r="CK31" s="16">
        <f t="shared" si="101"/>
        <v>0</v>
      </c>
      <c r="CL31" s="16">
        <f t="shared" si="101"/>
        <v>0</v>
      </c>
      <c r="CM31" s="16">
        <f t="shared" si="101"/>
        <v>0</v>
      </c>
      <c r="CN31" s="16">
        <f t="shared" si="101"/>
        <v>0</v>
      </c>
      <c r="CO31" s="16">
        <f t="shared" si="101"/>
        <v>0</v>
      </c>
      <c r="CP31" s="16">
        <f t="shared" si="101"/>
        <v>0</v>
      </c>
      <c r="CQ31" s="12" t="s">
        <v>0</v>
      </c>
    </row>
    <row r="32" spans="1:98" ht="39.75" customHeight="1">
      <c r="A32" s="10" t="s">
        <v>69</v>
      </c>
      <c r="B32" s="11" t="s">
        <v>68</v>
      </c>
      <c r="C32" s="8" t="s">
        <v>1</v>
      </c>
      <c r="D32" s="19">
        <v>0</v>
      </c>
      <c r="E32" s="19">
        <v>0</v>
      </c>
      <c r="F32" s="19">
        <v>0</v>
      </c>
      <c r="G32" s="19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0</v>
      </c>
      <c r="CN32" s="16">
        <v>0</v>
      </c>
      <c r="CO32" s="16">
        <v>0</v>
      </c>
      <c r="CP32" s="16">
        <v>0</v>
      </c>
      <c r="CQ32" s="12" t="s">
        <v>0</v>
      </c>
    </row>
    <row r="33" spans="1:95" ht="39.75" customHeight="1">
      <c r="A33" s="10" t="s">
        <v>67</v>
      </c>
      <c r="B33" s="11" t="s">
        <v>66</v>
      </c>
      <c r="C33" s="8" t="s">
        <v>1</v>
      </c>
      <c r="D33" s="19">
        <v>0</v>
      </c>
      <c r="E33" s="19">
        <v>0</v>
      </c>
      <c r="F33" s="19">
        <v>0</v>
      </c>
      <c r="G33" s="19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O33" s="16">
        <v>0</v>
      </c>
      <c r="BP33" s="16">
        <v>0</v>
      </c>
      <c r="BQ33" s="16">
        <v>0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2" t="s">
        <v>0</v>
      </c>
    </row>
    <row r="34" spans="1:95" ht="39.75" customHeight="1">
      <c r="A34" s="10" t="s">
        <v>65</v>
      </c>
      <c r="B34" s="11" t="s">
        <v>64</v>
      </c>
      <c r="C34" s="8" t="s">
        <v>1</v>
      </c>
      <c r="D34" s="19">
        <f>D35+D39</f>
        <v>0</v>
      </c>
      <c r="E34" s="19">
        <f t="shared" ref="E34:X34" si="102">E35+E39</f>
        <v>0</v>
      </c>
      <c r="F34" s="19">
        <f t="shared" ref="F34" si="103">F35+F39</f>
        <v>0</v>
      </c>
      <c r="G34" s="19">
        <f t="shared" si="102"/>
        <v>0</v>
      </c>
      <c r="H34" s="16">
        <f t="shared" ref="H34:J34" si="104">H35+H39</f>
        <v>0</v>
      </c>
      <c r="I34" s="16">
        <f t="shared" si="104"/>
        <v>0</v>
      </c>
      <c r="J34" s="16">
        <f t="shared" si="104"/>
        <v>0</v>
      </c>
      <c r="K34" s="16">
        <f t="shared" si="102"/>
        <v>0</v>
      </c>
      <c r="L34" s="16">
        <f t="shared" si="102"/>
        <v>0</v>
      </c>
      <c r="M34" s="16">
        <f t="shared" si="102"/>
        <v>0</v>
      </c>
      <c r="N34" s="16">
        <f t="shared" si="102"/>
        <v>0</v>
      </c>
      <c r="O34" s="16">
        <f t="shared" si="102"/>
        <v>0</v>
      </c>
      <c r="P34" s="16">
        <f t="shared" ref="P34:Q34" si="105">P35+P39</f>
        <v>0</v>
      </c>
      <c r="Q34" s="16">
        <f t="shared" si="105"/>
        <v>0</v>
      </c>
      <c r="R34" s="16">
        <f t="shared" si="102"/>
        <v>0</v>
      </c>
      <c r="S34" s="16">
        <f t="shared" si="102"/>
        <v>0</v>
      </c>
      <c r="T34" s="16">
        <f t="shared" ref="T34" si="106">T35+T39</f>
        <v>0</v>
      </c>
      <c r="U34" s="16">
        <f t="shared" si="102"/>
        <v>0</v>
      </c>
      <c r="V34" s="16">
        <f t="shared" si="102"/>
        <v>0</v>
      </c>
      <c r="W34" s="16">
        <f t="shared" si="102"/>
        <v>0</v>
      </c>
      <c r="X34" s="16">
        <f t="shared" si="102"/>
        <v>0</v>
      </c>
      <c r="Y34" s="16">
        <f t="shared" ref="Y34:AM34" si="107">Y35+Y39</f>
        <v>0</v>
      </c>
      <c r="Z34" s="16">
        <f t="shared" si="107"/>
        <v>0</v>
      </c>
      <c r="AA34" s="16">
        <f t="shared" si="107"/>
        <v>0</v>
      </c>
      <c r="AB34" s="16">
        <f t="shared" si="107"/>
        <v>0</v>
      </c>
      <c r="AC34" s="16">
        <f t="shared" si="107"/>
        <v>0</v>
      </c>
      <c r="AD34" s="16">
        <f t="shared" si="107"/>
        <v>0</v>
      </c>
      <c r="AE34" s="16">
        <f t="shared" si="107"/>
        <v>0</v>
      </c>
      <c r="AF34" s="16">
        <f t="shared" si="107"/>
        <v>0</v>
      </c>
      <c r="AG34" s="16">
        <f t="shared" si="107"/>
        <v>0</v>
      </c>
      <c r="AH34" s="16">
        <f t="shared" si="107"/>
        <v>0</v>
      </c>
      <c r="AI34" s="16">
        <f t="shared" si="107"/>
        <v>0</v>
      </c>
      <c r="AJ34" s="16">
        <f t="shared" si="107"/>
        <v>0</v>
      </c>
      <c r="AK34" s="16">
        <f t="shared" si="107"/>
        <v>0</v>
      </c>
      <c r="AL34" s="16">
        <f t="shared" si="107"/>
        <v>0</v>
      </c>
      <c r="AM34" s="16">
        <f t="shared" si="107"/>
        <v>0</v>
      </c>
      <c r="AN34" s="16">
        <f t="shared" ref="AN34:AW34" si="108">AN35+AN39</f>
        <v>0</v>
      </c>
      <c r="AO34" s="16">
        <f t="shared" si="108"/>
        <v>0</v>
      </c>
      <c r="AP34" s="16">
        <f t="shared" si="108"/>
        <v>0</v>
      </c>
      <c r="AQ34" s="16">
        <f t="shared" si="108"/>
        <v>0</v>
      </c>
      <c r="AR34" s="16">
        <f t="shared" si="108"/>
        <v>0</v>
      </c>
      <c r="AS34" s="16">
        <f t="shared" si="108"/>
        <v>0</v>
      </c>
      <c r="AT34" s="16">
        <f t="shared" si="108"/>
        <v>0</v>
      </c>
      <c r="AU34" s="16">
        <f t="shared" si="108"/>
        <v>0</v>
      </c>
      <c r="AV34" s="16">
        <f t="shared" si="108"/>
        <v>0</v>
      </c>
      <c r="AW34" s="16">
        <f t="shared" si="108"/>
        <v>0</v>
      </c>
      <c r="AX34" s="16">
        <f t="shared" ref="AX34:CF34" si="109">AX35+AX39</f>
        <v>0</v>
      </c>
      <c r="AY34" s="16">
        <f t="shared" si="109"/>
        <v>0</v>
      </c>
      <c r="AZ34" s="16">
        <f t="shared" si="109"/>
        <v>0</v>
      </c>
      <c r="BA34" s="16">
        <f t="shared" si="109"/>
        <v>0</v>
      </c>
      <c r="BB34" s="16">
        <f t="shared" si="109"/>
        <v>0</v>
      </c>
      <c r="BC34" s="16">
        <f t="shared" si="109"/>
        <v>0</v>
      </c>
      <c r="BD34" s="16">
        <f t="shared" si="109"/>
        <v>0</v>
      </c>
      <c r="BE34" s="16">
        <f t="shared" si="109"/>
        <v>0</v>
      </c>
      <c r="BF34" s="16">
        <f t="shared" si="109"/>
        <v>0</v>
      </c>
      <c r="BG34" s="16">
        <f t="shared" si="109"/>
        <v>0</v>
      </c>
      <c r="BH34" s="16">
        <f t="shared" si="109"/>
        <v>0</v>
      </c>
      <c r="BI34" s="16">
        <f t="shared" si="109"/>
        <v>0</v>
      </c>
      <c r="BJ34" s="16">
        <f t="shared" si="109"/>
        <v>0</v>
      </c>
      <c r="BK34" s="16">
        <f t="shared" si="109"/>
        <v>0</v>
      </c>
      <c r="BL34" s="16">
        <f t="shared" si="109"/>
        <v>0</v>
      </c>
      <c r="BM34" s="16">
        <f t="shared" si="109"/>
        <v>0</v>
      </c>
      <c r="BN34" s="16">
        <f t="shared" si="109"/>
        <v>0</v>
      </c>
      <c r="BO34" s="16">
        <f t="shared" si="109"/>
        <v>0</v>
      </c>
      <c r="BP34" s="16">
        <f t="shared" si="109"/>
        <v>0</v>
      </c>
      <c r="BQ34" s="16">
        <f t="shared" si="109"/>
        <v>0</v>
      </c>
      <c r="BR34" s="16">
        <f t="shared" si="109"/>
        <v>0</v>
      </c>
      <c r="BS34" s="16">
        <f t="shared" si="109"/>
        <v>0</v>
      </c>
      <c r="BT34" s="16">
        <f t="shared" si="109"/>
        <v>0</v>
      </c>
      <c r="BU34" s="16">
        <f t="shared" si="109"/>
        <v>0</v>
      </c>
      <c r="BV34" s="16">
        <f t="shared" si="109"/>
        <v>0</v>
      </c>
      <c r="BW34" s="16">
        <f t="shared" si="109"/>
        <v>0</v>
      </c>
      <c r="BX34" s="16">
        <f t="shared" si="109"/>
        <v>0</v>
      </c>
      <c r="BY34" s="16">
        <f t="shared" si="109"/>
        <v>0</v>
      </c>
      <c r="BZ34" s="16">
        <f t="shared" si="109"/>
        <v>0</v>
      </c>
      <c r="CA34" s="16">
        <f t="shared" si="109"/>
        <v>0</v>
      </c>
      <c r="CB34" s="16">
        <f t="shared" si="109"/>
        <v>0</v>
      </c>
      <c r="CC34" s="16">
        <f t="shared" si="109"/>
        <v>0</v>
      </c>
      <c r="CD34" s="16">
        <f t="shared" si="109"/>
        <v>0</v>
      </c>
      <c r="CE34" s="16">
        <f t="shared" si="109"/>
        <v>0</v>
      </c>
      <c r="CF34" s="16">
        <f t="shared" si="109"/>
        <v>0</v>
      </c>
      <c r="CG34" s="16">
        <f t="shared" ref="CG34:CP34" si="110">CG35+CG39</f>
        <v>0</v>
      </c>
      <c r="CH34" s="16">
        <f t="shared" si="110"/>
        <v>0</v>
      </c>
      <c r="CI34" s="16">
        <f t="shared" si="110"/>
        <v>0</v>
      </c>
      <c r="CJ34" s="16">
        <f t="shared" si="110"/>
        <v>0</v>
      </c>
      <c r="CK34" s="16">
        <f t="shared" si="110"/>
        <v>0</v>
      </c>
      <c r="CL34" s="16">
        <f t="shared" si="110"/>
        <v>0</v>
      </c>
      <c r="CM34" s="16">
        <f t="shared" si="110"/>
        <v>0</v>
      </c>
      <c r="CN34" s="16">
        <f t="shared" si="110"/>
        <v>0</v>
      </c>
      <c r="CO34" s="16">
        <f t="shared" si="110"/>
        <v>0</v>
      </c>
      <c r="CP34" s="16">
        <f t="shared" si="110"/>
        <v>0</v>
      </c>
      <c r="CQ34" s="12" t="s">
        <v>0</v>
      </c>
    </row>
    <row r="35" spans="1:95" ht="39.75" customHeight="1">
      <c r="A35" s="10" t="s">
        <v>63</v>
      </c>
      <c r="B35" s="11" t="s">
        <v>61</v>
      </c>
      <c r="C35" s="8" t="s">
        <v>1</v>
      </c>
      <c r="D35" s="19">
        <f>D36+D37+D38</f>
        <v>0</v>
      </c>
      <c r="E35" s="19">
        <f t="shared" ref="E35:X35" si="111">E36+E37+E38</f>
        <v>0</v>
      </c>
      <c r="F35" s="19">
        <f t="shared" ref="F35" si="112">F36+F37+F38</f>
        <v>0</v>
      </c>
      <c r="G35" s="19">
        <f t="shared" si="111"/>
        <v>0</v>
      </c>
      <c r="H35" s="16">
        <f t="shared" ref="H35:J35" si="113">H36+H37+H38</f>
        <v>0</v>
      </c>
      <c r="I35" s="16">
        <f t="shared" si="113"/>
        <v>0</v>
      </c>
      <c r="J35" s="16">
        <f t="shared" si="113"/>
        <v>0</v>
      </c>
      <c r="K35" s="16">
        <f t="shared" si="111"/>
        <v>0</v>
      </c>
      <c r="L35" s="16">
        <f t="shared" si="111"/>
        <v>0</v>
      </c>
      <c r="M35" s="16">
        <f t="shared" si="111"/>
        <v>0</v>
      </c>
      <c r="N35" s="16">
        <f t="shared" si="111"/>
        <v>0</v>
      </c>
      <c r="O35" s="16">
        <f t="shared" si="111"/>
        <v>0</v>
      </c>
      <c r="P35" s="16">
        <f t="shared" ref="P35:Q35" si="114">P36+P37+P38</f>
        <v>0</v>
      </c>
      <c r="Q35" s="16">
        <f t="shared" si="114"/>
        <v>0</v>
      </c>
      <c r="R35" s="16">
        <f t="shared" si="111"/>
        <v>0</v>
      </c>
      <c r="S35" s="16">
        <f t="shared" si="111"/>
        <v>0</v>
      </c>
      <c r="T35" s="16">
        <f t="shared" ref="T35" si="115">T36+T37+T38</f>
        <v>0</v>
      </c>
      <c r="U35" s="16">
        <f t="shared" si="111"/>
        <v>0</v>
      </c>
      <c r="V35" s="16">
        <f t="shared" si="111"/>
        <v>0</v>
      </c>
      <c r="W35" s="16">
        <f t="shared" si="111"/>
        <v>0</v>
      </c>
      <c r="X35" s="16">
        <f t="shared" si="111"/>
        <v>0</v>
      </c>
      <c r="Y35" s="16">
        <f t="shared" ref="Y35:AM35" si="116">Y36+Y37+Y38</f>
        <v>0</v>
      </c>
      <c r="Z35" s="16">
        <f t="shared" si="116"/>
        <v>0</v>
      </c>
      <c r="AA35" s="16">
        <f t="shared" si="116"/>
        <v>0</v>
      </c>
      <c r="AB35" s="16">
        <f t="shared" si="116"/>
        <v>0</v>
      </c>
      <c r="AC35" s="16">
        <f t="shared" si="116"/>
        <v>0</v>
      </c>
      <c r="AD35" s="16">
        <f t="shared" si="116"/>
        <v>0</v>
      </c>
      <c r="AE35" s="16">
        <f t="shared" si="116"/>
        <v>0</v>
      </c>
      <c r="AF35" s="16">
        <f t="shared" si="116"/>
        <v>0</v>
      </c>
      <c r="AG35" s="16">
        <f t="shared" si="116"/>
        <v>0</v>
      </c>
      <c r="AH35" s="16">
        <f t="shared" si="116"/>
        <v>0</v>
      </c>
      <c r="AI35" s="16">
        <f t="shared" si="116"/>
        <v>0</v>
      </c>
      <c r="AJ35" s="16">
        <f t="shared" si="116"/>
        <v>0</v>
      </c>
      <c r="AK35" s="16">
        <f t="shared" si="116"/>
        <v>0</v>
      </c>
      <c r="AL35" s="16">
        <f t="shared" si="116"/>
        <v>0</v>
      </c>
      <c r="AM35" s="16">
        <f t="shared" si="116"/>
        <v>0</v>
      </c>
      <c r="AN35" s="16">
        <f t="shared" ref="AN35:AW35" si="117">AN36+AN37+AN38</f>
        <v>0</v>
      </c>
      <c r="AO35" s="16">
        <f t="shared" si="117"/>
        <v>0</v>
      </c>
      <c r="AP35" s="16">
        <f t="shared" si="117"/>
        <v>0</v>
      </c>
      <c r="AQ35" s="16">
        <f t="shared" si="117"/>
        <v>0</v>
      </c>
      <c r="AR35" s="16">
        <f t="shared" si="117"/>
        <v>0</v>
      </c>
      <c r="AS35" s="16">
        <f t="shared" si="117"/>
        <v>0</v>
      </c>
      <c r="AT35" s="16">
        <f t="shared" si="117"/>
        <v>0</v>
      </c>
      <c r="AU35" s="16">
        <f t="shared" si="117"/>
        <v>0</v>
      </c>
      <c r="AV35" s="16">
        <f t="shared" si="117"/>
        <v>0</v>
      </c>
      <c r="AW35" s="16">
        <f t="shared" si="117"/>
        <v>0</v>
      </c>
      <c r="AX35" s="16">
        <f t="shared" ref="AX35:CF35" si="118">AX36+AX37+AX38</f>
        <v>0</v>
      </c>
      <c r="AY35" s="16">
        <f t="shared" si="118"/>
        <v>0</v>
      </c>
      <c r="AZ35" s="16">
        <f t="shared" si="118"/>
        <v>0</v>
      </c>
      <c r="BA35" s="16">
        <f t="shared" si="118"/>
        <v>0</v>
      </c>
      <c r="BB35" s="16">
        <f t="shared" si="118"/>
        <v>0</v>
      </c>
      <c r="BC35" s="16">
        <f t="shared" si="118"/>
        <v>0</v>
      </c>
      <c r="BD35" s="16">
        <f t="shared" si="118"/>
        <v>0</v>
      </c>
      <c r="BE35" s="16">
        <f t="shared" si="118"/>
        <v>0</v>
      </c>
      <c r="BF35" s="16">
        <f t="shared" si="118"/>
        <v>0</v>
      </c>
      <c r="BG35" s="16">
        <f t="shared" si="118"/>
        <v>0</v>
      </c>
      <c r="BH35" s="16">
        <f t="shared" si="118"/>
        <v>0</v>
      </c>
      <c r="BI35" s="16">
        <f t="shared" si="118"/>
        <v>0</v>
      </c>
      <c r="BJ35" s="16">
        <f t="shared" si="118"/>
        <v>0</v>
      </c>
      <c r="BK35" s="16">
        <f t="shared" si="118"/>
        <v>0</v>
      </c>
      <c r="BL35" s="16">
        <f t="shared" si="118"/>
        <v>0</v>
      </c>
      <c r="BM35" s="16">
        <f t="shared" si="118"/>
        <v>0</v>
      </c>
      <c r="BN35" s="16">
        <f t="shared" si="118"/>
        <v>0</v>
      </c>
      <c r="BO35" s="16">
        <f t="shared" si="118"/>
        <v>0</v>
      </c>
      <c r="BP35" s="16">
        <f t="shared" si="118"/>
        <v>0</v>
      </c>
      <c r="BQ35" s="16">
        <f t="shared" si="118"/>
        <v>0</v>
      </c>
      <c r="BR35" s="16">
        <f t="shared" si="118"/>
        <v>0</v>
      </c>
      <c r="BS35" s="16">
        <f t="shared" si="118"/>
        <v>0</v>
      </c>
      <c r="BT35" s="16">
        <f t="shared" si="118"/>
        <v>0</v>
      </c>
      <c r="BU35" s="16">
        <f t="shared" si="118"/>
        <v>0</v>
      </c>
      <c r="BV35" s="16">
        <f t="shared" si="118"/>
        <v>0</v>
      </c>
      <c r="BW35" s="16">
        <f t="shared" si="118"/>
        <v>0</v>
      </c>
      <c r="BX35" s="16">
        <f t="shared" si="118"/>
        <v>0</v>
      </c>
      <c r="BY35" s="16">
        <f t="shared" si="118"/>
        <v>0</v>
      </c>
      <c r="BZ35" s="16">
        <f t="shared" si="118"/>
        <v>0</v>
      </c>
      <c r="CA35" s="16">
        <f t="shared" si="118"/>
        <v>0</v>
      </c>
      <c r="CB35" s="16">
        <f t="shared" si="118"/>
        <v>0</v>
      </c>
      <c r="CC35" s="16">
        <f t="shared" si="118"/>
        <v>0</v>
      </c>
      <c r="CD35" s="16">
        <f t="shared" si="118"/>
        <v>0</v>
      </c>
      <c r="CE35" s="16">
        <f t="shared" si="118"/>
        <v>0</v>
      </c>
      <c r="CF35" s="16">
        <f t="shared" si="118"/>
        <v>0</v>
      </c>
      <c r="CG35" s="16">
        <f t="shared" ref="CG35:CP35" si="119">CG36+CG37+CG38</f>
        <v>0</v>
      </c>
      <c r="CH35" s="16">
        <f t="shared" si="119"/>
        <v>0</v>
      </c>
      <c r="CI35" s="16">
        <f t="shared" si="119"/>
        <v>0</v>
      </c>
      <c r="CJ35" s="16">
        <f t="shared" si="119"/>
        <v>0</v>
      </c>
      <c r="CK35" s="16">
        <f t="shared" si="119"/>
        <v>0</v>
      </c>
      <c r="CL35" s="16">
        <f t="shared" si="119"/>
        <v>0</v>
      </c>
      <c r="CM35" s="16">
        <f t="shared" si="119"/>
        <v>0</v>
      </c>
      <c r="CN35" s="16">
        <f t="shared" si="119"/>
        <v>0</v>
      </c>
      <c r="CO35" s="16">
        <f t="shared" si="119"/>
        <v>0</v>
      </c>
      <c r="CP35" s="16">
        <f t="shared" si="119"/>
        <v>0</v>
      </c>
      <c r="CQ35" s="12" t="s">
        <v>0</v>
      </c>
    </row>
    <row r="36" spans="1:95" ht="39.75" customHeight="1">
      <c r="A36" s="10" t="s">
        <v>63</v>
      </c>
      <c r="B36" s="11" t="s">
        <v>60</v>
      </c>
      <c r="C36" s="8" t="s">
        <v>1</v>
      </c>
      <c r="D36" s="19">
        <v>0</v>
      </c>
      <c r="E36" s="19">
        <v>0</v>
      </c>
      <c r="F36" s="19">
        <v>0</v>
      </c>
      <c r="G36" s="19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O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J36" s="16">
        <v>0</v>
      </c>
      <c r="CK36" s="16">
        <v>0</v>
      </c>
      <c r="CL36" s="16">
        <v>0</v>
      </c>
      <c r="CM36" s="16">
        <v>0</v>
      </c>
      <c r="CN36" s="16">
        <v>0</v>
      </c>
      <c r="CO36" s="16">
        <v>0</v>
      </c>
      <c r="CP36" s="16">
        <v>0</v>
      </c>
      <c r="CQ36" s="12" t="s">
        <v>0</v>
      </c>
    </row>
    <row r="37" spans="1:95" ht="39.75" customHeight="1">
      <c r="A37" s="10" t="s">
        <v>63</v>
      </c>
      <c r="B37" s="11" t="s">
        <v>59</v>
      </c>
      <c r="C37" s="8" t="s">
        <v>1</v>
      </c>
      <c r="D37" s="19">
        <v>0</v>
      </c>
      <c r="E37" s="19">
        <v>0</v>
      </c>
      <c r="F37" s="19">
        <v>0</v>
      </c>
      <c r="G37" s="19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0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O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v>0</v>
      </c>
      <c r="BV37" s="16">
        <v>0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J37" s="16">
        <v>0</v>
      </c>
      <c r="CK37" s="16">
        <v>0</v>
      </c>
      <c r="CL37" s="16">
        <v>0</v>
      </c>
      <c r="CM37" s="16">
        <v>0</v>
      </c>
      <c r="CN37" s="16">
        <v>0</v>
      </c>
      <c r="CO37" s="16">
        <v>0</v>
      </c>
      <c r="CP37" s="16">
        <v>0</v>
      </c>
      <c r="CQ37" s="12" t="s">
        <v>0</v>
      </c>
    </row>
    <row r="38" spans="1:95" ht="39.75" customHeight="1">
      <c r="A38" s="10" t="s">
        <v>63</v>
      </c>
      <c r="B38" s="11" t="s">
        <v>62</v>
      </c>
      <c r="C38" s="8" t="s">
        <v>1</v>
      </c>
      <c r="D38" s="19">
        <v>0</v>
      </c>
      <c r="E38" s="19">
        <v>0</v>
      </c>
      <c r="F38" s="19">
        <v>0</v>
      </c>
      <c r="G38" s="19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0</v>
      </c>
      <c r="CK38" s="16">
        <v>0</v>
      </c>
      <c r="CL38" s="16">
        <v>0</v>
      </c>
      <c r="CM38" s="16">
        <v>0</v>
      </c>
      <c r="CN38" s="16">
        <v>0</v>
      </c>
      <c r="CO38" s="16">
        <v>0</v>
      </c>
      <c r="CP38" s="16">
        <v>0</v>
      </c>
      <c r="CQ38" s="12" t="s">
        <v>0</v>
      </c>
    </row>
    <row r="39" spans="1:95" ht="39.75" customHeight="1">
      <c r="A39" s="10" t="s">
        <v>58</v>
      </c>
      <c r="B39" s="11" t="s">
        <v>61</v>
      </c>
      <c r="C39" s="8" t="s">
        <v>1</v>
      </c>
      <c r="D39" s="19">
        <f>D40+D41+D42</f>
        <v>0</v>
      </c>
      <c r="E39" s="19">
        <f t="shared" ref="E39:X39" si="120">E40+E41+E42</f>
        <v>0</v>
      </c>
      <c r="F39" s="19">
        <f t="shared" ref="F39" si="121">F40+F41+F42</f>
        <v>0</v>
      </c>
      <c r="G39" s="19">
        <f t="shared" si="120"/>
        <v>0</v>
      </c>
      <c r="H39" s="16">
        <f t="shared" ref="H39:J39" si="122">H40+H41+H42</f>
        <v>0</v>
      </c>
      <c r="I39" s="16">
        <f t="shared" si="122"/>
        <v>0</v>
      </c>
      <c r="J39" s="16">
        <f t="shared" si="122"/>
        <v>0</v>
      </c>
      <c r="K39" s="16">
        <f t="shared" si="120"/>
        <v>0</v>
      </c>
      <c r="L39" s="16">
        <f t="shared" si="120"/>
        <v>0</v>
      </c>
      <c r="M39" s="16">
        <f t="shared" si="120"/>
        <v>0</v>
      </c>
      <c r="N39" s="16">
        <f t="shared" si="120"/>
        <v>0</v>
      </c>
      <c r="O39" s="16">
        <f t="shared" si="120"/>
        <v>0</v>
      </c>
      <c r="P39" s="16">
        <f t="shared" ref="P39:Q39" si="123">P40+P41+P42</f>
        <v>0</v>
      </c>
      <c r="Q39" s="16">
        <f t="shared" si="123"/>
        <v>0</v>
      </c>
      <c r="R39" s="16">
        <f t="shared" si="120"/>
        <v>0</v>
      </c>
      <c r="S39" s="16">
        <f t="shared" si="120"/>
        <v>0</v>
      </c>
      <c r="T39" s="16">
        <f t="shared" ref="T39" si="124">T40+T41+T42</f>
        <v>0</v>
      </c>
      <c r="U39" s="16">
        <f t="shared" si="120"/>
        <v>0</v>
      </c>
      <c r="V39" s="16">
        <f t="shared" si="120"/>
        <v>0</v>
      </c>
      <c r="W39" s="16">
        <f t="shared" si="120"/>
        <v>0</v>
      </c>
      <c r="X39" s="16">
        <f t="shared" si="120"/>
        <v>0</v>
      </c>
      <c r="Y39" s="16">
        <f t="shared" ref="Y39:AM39" si="125">Y40+Y41+Y42</f>
        <v>0</v>
      </c>
      <c r="Z39" s="16">
        <f t="shared" si="125"/>
        <v>0</v>
      </c>
      <c r="AA39" s="16">
        <f t="shared" si="125"/>
        <v>0</v>
      </c>
      <c r="AB39" s="16">
        <f t="shared" si="125"/>
        <v>0</v>
      </c>
      <c r="AC39" s="16">
        <f t="shared" si="125"/>
        <v>0</v>
      </c>
      <c r="AD39" s="16">
        <f t="shared" si="125"/>
        <v>0</v>
      </c>
      <c r="AE39" s="16">
        <f t="shared" si="125"/>
        <v>0</v>
      </c>
      <c r="AF39" s="16">
        <f t="shared" si="125"/>
        <v>0</v>
      </c>
      <c r="AG39" s="16">
        <f t="shared" si="125"/>
        <v>0</v>
      </c>
      <c r="AH39" s="16">
        <f t="shared" si="125"/>
        <v>0</v>
      </c>
      <c r="AI39" s="16">
        <f t="shared" si="125"/>
        <v>0</v>
      </c>
      <c r="AJ39" s="16">
        <f t="shared" si="125"/>
        <v>0</v>
      </c>
      <c r="AK39" s="16">
        <f t="shared" si="125"/>
        <v>0</v>
      </c>
      <c r="AL39" s="16">
        <f t="shared" si="125"/>
        <v>0</v>
      </c>
      <c r="AM39" s="16">
        <f t="shared" si="125"/>
        <v>0</v>
      </c>
      <c r="AN39" s="16">
        <f t="shared" ref="AN39:AW39" si="126">AN40+AN41+AN42</f>
        <v>0</v>
      </c>
      <c r="AO39" s="16">
        <f t="shared" si="126"/>
        <v>0</v>
      </c>
      <c r="AP39" s="16">
        <f t="shared" si="126"/>
        <v>0</v>
      </c>
      <c r="AQ39" s="16">
        <f t="shared" si="126"/>
        <v>0</v>
      </c>
      <c r="AR39" s="16">
        <f t="shared" si="126"/>
        <v>0</v>
      </c>
      <c r="AS39" s="16">
        <f t="shared" si="126"/>
        <v>0</v>
      </c>
      <c r="AT39" s="16">
        <f t="shared" si="126"/>
        <v>0</v>
      </c>
      <c r="AU39" s="16">
        <f t="shared" si="126"/>
        <v>0</v>
      </c>
      <c r="AV39" s="16">
        <f t="shared" si="126"/>
        <v>0</v>
      </c>
      <c r="AW39" s="16">
        <f t="shared" si="126"/>
        <v>0</v>
      </c>
      <c r="AX39" s="16">
        <f t="shared" ref="AX39:CF39" si="127">AX40+AX41+AX42</f>
        <v>0</v>
      </c>
      <c r="AY39" s="16">
        <f t="shared" si="127"/>
        <v>0</v>
      </c>
      <c r="AZ39" s="16">
        <f t="shared" si="127"/>
        <v>0</v>
      </c>
      <c r="BA39" s="16">
        <f t="shared" si="127"/>
        <v>0</v>
      </c>
      <c r="BB39" s="16">
        <f t="shared" si="127"/>
        <v>0</v>
      </c>
      <c r="BC39" s="16">
        <f t="shared" si="127"/>
        <v>0</v>
      </c>
      <c r="BD39" s="16">
        <f t="shared" si="127"/>
        <v>0</v>
      </c>
      <c r="BE39" s="16">
        <f t="shared" si="127"/>
        <v>0</v>
      </c>
      <c r="BF39" s="16">
        <f t="shared" si="127"/>
        <v>0</v>
      </c>
      <c r="BG39" s="16">
        <f t="shared" si="127"/>
        <v>0</v>
      </c>
      <c r="BH39" s="16">
        <f t="shared" si="127"/>
        <v>0</v>
      </c>
      <c r="BI39" s="16">
        <f t="shared" si="127"/>
        <v>0</v>
      </c>
      <c r="BJ39" s="16">
        <f t="shared" si="127"/>
        <v>0</v>
      </c>
      <c r="BK39" s="16">
        <f t="shared" si="127"/>
        <v>0</v>
      </c>
      <c r="BL39" s="16">
        <f t="shared" si="127"/>
        <v>0</v>
      </c>
      <c r="BM39" s="16">
        <f t="shared" si="127"/>
        <v>0</v>
      </c>
      <c r="BN39" s="16">
        <f t="shared" si="127"/>
        <v>0</v>
      </c>
      <c r="BO39" s="16">
        <f t="shared" si="127"/>
        <v>0</v>
      </c>
      <c r="BP39" s="16">
        <f t="shared" si="127"/>
        <v>0</v>
      </c>
      <c r="BQ39" s="16">
        <f t="shared" si="127"/>
        <v>0</v>
      </c>
      <c r="BR39" s="16">
        <f t="shared" si="127"/>
        <v>0</v>
      </c>
      <c r="BS39" s="16">
        <f t="shared" si="127"/>
        <v>0</v>
      </c>
      <c r="BT39" s="16">
        <f t="shared" si="127"/>
        <v>0</v>
      </c>
      <c r="BU39" s="16">
        <f t="shared" si="127"/>
        <v>0</v>
      </c>
      <c r="BV39" s="16">
        <f t="shared" si="127"/>
        <v>0</v>
      </c>
      <c r="BW39" s="16">
        <f t="shared" si="127"/>
        <v>0</v>
      </c>
      <c r="BX39" s="16">
        <f t="shared" si="127"/>
        <v>0</v>
      </c>
      <c r="BY39" s="16">
        <f t="shared" si="127"/>
        <v>0</v>
      </c>
      <c r="BZ39" s="16">
        <f t="shared" si="127"/>
        <v>0</v>
      </c>
      <c r="CA39" s="16">
        <f t="shared" si="127"/>
        <v>0</v>
      </c>
      <c r="CB39" s="16">
        <f t="shared" si="127"/>
        <v>0</v>
      </c>
      <c r="CC39" s="16">
        <f t="shared" si="127"/>
        <v>0</v>
      </c>
      <c r="CD39" s="16">
        <f t="shared" si="127"/>
        <v>0</v>
      </c>
      <c r="CE39" s="16">
        <f t="shared" si="127"/>
        <v>0</v>
      </c>
      <c r="CF39" s="16">
        <f t="shared" si="127"/>
        <v>0</v>
      </c>
      <c r="CG39" s="16">
        <f t="shared" ref="CG39:CP39" si="128">CG40+CG41+CG42</f>
        <v>0</v>
      </c>
      <c r="CH39" s="16">
        <f t="shared" si="128"/>
        <v>0</v>
      </c>
      <c r="CI39" s="16">
        <f t="shared" si="128"/>
        <v>0</v>
      </c>
      <c r="CJ39" s="16">
        <f t="shared" si="128"/>
        <v>0</v>
      </c>
      <c r="CK39" s="16">
        <f t="shared" si="128"/>
        <v>0</v>
      </c>
      <c r="CL39" s="16">
        <f t="shared" si="128"/>
        <v>0</v>
      </c>
      <c r="CM39" s="16">
        <f t="shared" si="128"/>
        <v>0</v>
      </c>
      <c r="CN39" s="16">
        <f t="shared" si="128"/>
        <v>0</v>
      </c>
      <c r="CO39" s="16">
        <f t="shared" si="128"/>
        <v>0</v>
      </c>
      <c r="CP39" s="16">
        <f t="shared" si="128"/>
        <v>0</v>
      </c>
      <c r="CQ39" s="12" t="s">
        <v>0</v>
      </c>
    </row>
    <row r="40" spans="1:95" ht="39.75" customHeight="1">
      <c r="A40" s="10" t="s">
        <v>58</v>
      </c>
      <c r="B40" s="11" t="s">
        <v>60</v>
      </c>
      <c r="C40" s="8" t="s">
        <v>1</v>
      </c>
      <c r="D40" s="19">
        <v>0</v>
      </c>
      <c r="E40" s="19">
        <v>0</v>
      </c>
      <c r="F40" s="19">
        <v>0</v>
      </c>
      <c r="G40" s="19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2" t="s">
        <v>0</v>
      </c>
    </row>
    <row r="41" spans="1:95" ht="39.75" customHeight="1">
      <c r="A41" s="10" t="s">
        <v>58</v>
      </c>
      <c r="B41" s="11" t="s">
        <v>59</v>
      </c>
      <c r="C41" s="8" t="s">
        <v>1</v>
      </c>
      <c r="D41" s="19">
        <v>0</v>
      </c>
      <c r="E41" s="19">
        <v>0</v>
      </c>
      <c r="F41" s="19">
        <v>0</v>
      </c>
      <c r="G41" s="19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2" t="s">
        <v>0</v>
      </c>
    </row>
    <row r="42" spans="1:95" ht="39.75" customHeight="1">
      <c r="A42" s="10" t="s">
        <v>58</v>
      </c>
      <c r="B42" s="11" t="s">
        <v>57</v>
      </c>
      <c r="C42" s="8" t="s">
        <v>1</v>
      </c>
      <c r="D42" s="19">
        <v>0</v>
      </c>
      <c r="E42" s="19">
        <v>0</v>
      </c>
      <c r="F42" s="19">
        <v>0</v>
      </c>
      <c r="G42" s="19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0</v>
      </c>
      <c r="CP42" s="16">
        <v>0</v>
      </c>
      <c r="CQ42" s="12" t="s">
        <v>0</v>
      </c>
    </row>
    <row r="43" spans="1:95" ht="39.75" customHeight="1">
      <c r="A43" s="10" t="s">
        <v>56</v>
      </c>
      <c r="B43" s="11" t="s">
        <v>55</v>
      </c>
      <c r="C43" s="8" t="s">
        <v>1</v>
      </c>
      <c r="D43" s="19">
        <f>D44+D45</f>
        <v>0</v>
      </c>
      <c r="E43" s="19">
        <f t="shared" ref="E43:X43" si="129">E44+E45</f>
        <v>0</v>
      </c>
      <c r="F43" s="19">
        <f t="shared" ref="F43" si="130">F44+F45</f>
        <v>0</v>
      </c>
      <c r="G43" s="19">
        <f t="shared" si="129"/>
        <v>0</v>
      </c>
      <c r="H43" s="16">
        <f t="shared" ref="H43:J43" si="131">H44+H45</f>
        <v>0</v>
      </c>
      <c r="I43" s="16">
        <f t="shared" si="131"/>
        <v>0</v>
      </c>
      <c r="J43" s="16">
        <f t="shared" si="131"/>
        <v>0</v>
      </c>
      <c r="K43" s="16">
        <f t="shared" si="129"/>
        <v>0</v>
      </c>
      <c r="L43" s="16">
        <f t="shared" si="129"/>
        <v>0</v>
      </c>
      <c r="M43" s="16">
        <f t="shared" si="129"/>
        <v>0</v>
      </c>
      <c r="N43" s="16">
        <f t="shared" si="129"/>
        <v>0</v>
      </c>
      <c r="O43" s="16">
        <f t="shared" si="129"/>
        <v>0</v>
      </c>
      <c r="P43" s="16">
        <f t="shared" ref="P43:Q43" si="132">P44+P45</f>
        <v>0</v>
      </c>
      <c r="Q43" s="16">
        <f t="shared" si="132"/>
        <v>0</v>
      </c>
      <c r="R43" s="16">
        <f t="shared" si="129"/>
        <v>0</v>
      </c>
      <c r="S43" s="16">
        <f t="shared" si="129"/>
        <v>0</v>
      </c>
      <c r="T43" s="16">
        <f t="shared" ref="T43" si="133">T44+T45</f>
        <v>0</v>
      </c>
      <c r="U43" s="16">
        <f t="shared" si="129"/>
        <v>0</v>
      </c>
      <c r="V43" s="16">
        <f t="shared" si="129"/>
        <v>0</v>
      </c>
      <c r="W43" s="16">
        <f t="shared" si="129"/>
        <v>0</v>
      </c>
      <c r="X43" s="16">
        <f t="shared" si="129"/>
        <v>0</v>
      </c>
      <c r="Y43" s="16">
        <f t="shared" ref="Y43:AM43" si="134">Y44+Y45</f>
        <v>0</v>
      </c>
      <c r="Z43" s="16">
        <f t="shared" si="134"/>
        <v>0</v>
      </c>
      <c r="AA43" s="16">
        <f t="shared" si="134"/>
        <v>0</v>
      </c>
      <c r="AB43" s="16">
        <f t="shared" si="134"/>
        <v>0</v>
      </c>
      <c r="AC43" s="16">
        <f t="shared" si="134"/>
        <v>0</v>
      </c>
      <c r="AD43" s="16">
        <f t="shared" si="134"/>
        <v>0</v>
      </c>
      <c r="AE43" s="16">
        <f t="shared" si="134"/>
        <v>0</v>
      </c>
      <c r="AF43" s="16">
        <f t="shared" si="134"/>
        <v>0</v>
      </c>
      <c r="AG43" s="16">
        <f t="shared" si="134"/>
        <v>0</v>
      </c>
      <c r="AH43" s="16">
        <f t="shared" si="134"/>
        <v>0</v>
      </c>
      <c r="AI43" s="16">
        <f t="shared" si="134"/>
        <v>0</v>
      </c>
      <c r="AJ43" s="16">
        <f t="shared" si="134"/>
        <v>0</v>
      </c>
      <c r="AK43" s="16">
        <f t="shared" si="134"/>
        <v>0</v>
      </c>
      <c r="AL43" s="16">
        <f t="shared" si="134"/>
        <v>0</v>
      </c>
      <c r="AM43" s="16">
        <f t="shared" si="134"/>
        <v>0</v>
      </c>
      <c r="AN43" s="16">
        <f t="shared" ref="AN43:AW43" si="135">AN44+AN45</f>
        <v>0</v>
      </c>
      <c r="AO43" s="16">
        <f t="shared" si="135"/>
        <v>0</v>
      </c>
      <c r="AP43" s="16">
        <f t="shared" si="135"/>
        <v>0</v>
      </c>
      <c r="AQ43" s="16">
        <f t="shared" si="135"/>
        <v>0</v>
      </c>
      <c r="AR43" s="16">
        <f t="shared" si="135"/>
        <v>0</v>
      </c>
      <c r="AS43" s="16">
        <f t="shared" si="135"/>
        <v>0</v>
      </c>
      <c r="AT43" s="16">
        <f t="shared" si="135"/>
        <v>0</v>
      </c>
      <c r="AU43" s="16">
        <f t="shared" si="135"/>
        <v>0</v>
      </c>
      <c r="AV43" s="16">
        <f t="shared" si="135"/>
        <v>0</v>
      </c>
      <c r="AW43" s="16">
        <f t="shared" si="135"/>
        <v>0</v>
      </c>
      <c r="AX43" s="16">
        <f t="shared" ref="AX43:CF43" si="136">AX44+AX45</f>
        <v>0</v>
      </c>
      <c r="AY43" s="16">
        <f t="shared" si="136"/>
        <v>0</v>
      </c>
      <c r="AZ43" s="16">
        <f t="shared" si="136"/>
        <v>0</v>
      </c>
      <c r="BA43" s="16">
        <f t="shared" si="136"/>
        <v>0</v>
      </c>
      <c r="BB43" s="16">
        <f t="shared" si="136"/>
        <v>0</v>
      </c>
      <c r="BC43" s="16">
        <f t="shared" si="136"/>
        <v>0</v>
      </c>
      <c r="BD43" s="16">
        <f t="shared" si="136"/>
        <v>0</v>
      </c>
      <c r="BE43" s="16">
        <f t="shared" si="136"/>
        <v>0</v>
      </c>
      <c r="BF43" s="16">
        <f t="shared" si="136"/>
        <v>0</v>
      </c>
      <c r="BG43" s="16">
        <f t="shared" si="136"/>
        <v>0</v>
      </c>
      <c r="BH43" s="16">
        <f t="shared" si="136"/>
        <v>0</v>
      </c>
      <c r="BI43" s="16">
        <f t="shared" si="136"/>
        <v>0</v>
      </c>
      <c r="BJ43" s="16">
        <f t="shared" si="136"/>
        <v>0</v>
      </c>
      <c r="BK43" s="16">
        <f t="shared" si="136"/>
        <v>0</v>
      </c>
      <c r="BL43" s="16">
        <f t="shared" si="136"/>
        <v>0</v>
      </c>
      <c r="BM43" s="16">
        <f t="shared" si="136"/>
        <v>0</v>
      </c>
      <c r="BN43" s="16">
        <f t="shared" si="136"/>
        <v>0</v>
      </c>
      <c r="BO43" s="16">
        <f t="shared" si="136"/>
        <v>0</v>
      </c>
      <c r="BP43" s="16">
        <f t="shared" si="136"/>
        <v>0</v>
      </c>
      <c r="BQ43" s="16">
        <f t="shared" si="136"/>
        <v>0</v>
      </c>
      <c r="BR43" s="16">
        <f t="shared" si="136"/>
        <v>0</v>
      </c>
      <c r="BS43" s="16">
        <f t="shared" si="136"/>
        <v>0</v>
      </c>
      <c r="BT43" s="16">
        <f t="shared" si="136"/>
        <v>0</v>
      </c>
      <c r="BU43" s="16">
        <f t="shared" si="136"/>
        <v>0</v>
      </c>
      <c r="BV43" s="16">
        <f t="shared" si="136"/>
        <v>0</v>
      </c>
      <c r="BW43" s="16">
        <f t="shared" si="136"/>
        <v>0</v>
      </c>
      <c r="BX43" s="16">
        <f t="shared" si="136"/>
        <v>0</v>
      </c>
      <c r="BY43" s="16">
        <f t="shared" si="136"/>
        <v>0</v>
      </c>
      <c r="BZ43" s="16">
        <f t="shared" si="136"/>
        <v>0</v>
      </c>
      <c r="CA43" s="16">
        <f t="shared" si="136"/>
        <v>0</v>
      </c>
      <c r="CB43" s="16">
        <f t="shared" si="136"/>
        <v>0</v>
      </c>
      <c r="CC43" s="16">
        <f t="shared" si="136"/>
        <v>0</v>
      </c>
      <c r="CD43" s="16">
        <f t="shared" si="136"/>
        <v>0</v>
      </c>
      <c r="CE43" s="16">
        <f t="shared" si="136"/>
        <v>0</v>
      </c>
      <c r="CF43" s="16">
        <f t="shared" si="136"/>
        <v>0</v>
      </c>
      <c r="CG43" s="16">
        <f t="shared" ref="CG43:CP43" si="137">CG44+CG45</f>
        <v>0</v>
      </c>
      <c r="CH43" s="16">
        <f t="shared" si="137"/>
        <v>0</v>
      </c>
      <c r="CI43" s="16">
        <f t="shared" si="137"/>
        <v>0</v>
      </c>
      <c r="CJ43" s="16">
        <f t="shared" si="137"/>
        <v>0</v>
      </c>
      <c r="CK43" s="16">
        <f t="shared" si="137"/>
        <v>0</v>
      </c>
      <c r="CL43" s="16">
        <f t="shared" si="137"/>
        <v>0</v>
      </c>
      <c r="CM43" s="16">
        <f t="shared" si="137"/>
        <v>0</v>
      </c>
      <c r="CN43" s="16">
        <f t="shared" si="137"/>
        <v>0</v>
      </c>
      <c r="CO43" s="16">
        <f t="shared" si="137"/>
        <v>0</v>
      </c>
      <c r="CP43" s="16">
        <f t="shared" si="137"/>
        <v>0</v>
      </c>
      <c r="CQ43" s="12" t="s">
        <v>0</v>
      </c>
    </row>
    <row r="44" spans="1:95" ht="39.75" customHeight="1">
      <c r="A44" s="10" t="s">
        <v>54</v>
      </c>
      <c r="B44" s="11" t="s">
        <v>53</v>
      </c>
      <c r="C44" s="8" t="s">
        <v>1</v>
      </c>
      <c r="D44" s="19">
        <v>0</v>
      </c>
      <c r="E44" s="19">
        <v>0</v>
      </c>
      <c r="F44" s="19">
        <v>0</v>
      </c>
      <c r="G44" s="19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2" t="s">
        <v>0</v>
      </c>
    </row>
    <row r="45" spans="1:95" ht="39.75" customHeight="1">
      <c r="A45" s="10" t="s">
        <v>52</v>
      </c>
      <c r="B45" s="11" t="s">
        <v>51</v>
      </c>
      <c r="C45" s="8" t="s">
        <v>1</v>
      </c>
      <c r="D45" s="19">
        <v>0</v>
      </c>
      <c r="E45" s="19">
        <v>0</v>
      </c>
      <c r="F45" s="19">
        <v>0</v>
      </c>
      <c r="G45" s="19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16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0</v>
      </c>
      <c r="CL45" s="16">
        <v>0</v>
      </c>
      <c r="CM45" s="16">
        <v>0</v>
      </c>
      <c r="CN45" s="16">
        <v>0</v>
      </c>
      <c r="CO45" s="16">
        <v>0</v>
      </c>
      <c r="CP45" s="16">
        <v>0</v>
      </c>
      <c r="CQ45" s="12" t="s">
        <v>0</v>
      </c>
    </row>
    <row r="46" spans="1:95" ht="39.75" customHeight="1">
      <c r="A46" s="10" t="s">
        <v>50</v>
      </c>
      <c r="B46" s="11" t="s">
        <v>49</v>
      </c>
      <c r="C46" s="8" t="s">
        <v>1</v>
      </c>
      <c r="D46" s="18">
        <f t="shared" ref="D46:AH46" si="138">D47+D52+D58+D67</f>
        <v>0</v>
      </c>
      <c r="E46" s="18">
        <f t="shared" si="138"/>
        <v>0</v>
      </c>
      <c r="F46" s="18">
        <f t="shared" si="138"/>
        <v>0</v>
      </c>
      <c r="G46" s="18">
        <f t="shared" si="138"/>
        <v>0</v>
      </c>
      <c r="H46" s="13">
        <f t="shared" si="138"/>
        <v>2.4946559999999995</v>
      </c>
      <c r="I46" s="13">
        <f t="shared" si="138"/>
        <v>15.131471999999999</v>
      </c>
      <c r="J46" s="13">
        <f t="shared" si="138"/>
        <v>0</v>
      </c>
      <c r="K46" s="13">
        <f t="shared" si="138"/>
        <v>0.59123999999999999</v>
      </c>
      <c r="L46" s="13">
        <f t="shared" si="138"/>
        <v>42.343859999999999</v>
      </c>
      <c r="M46" s="13">
        <f t="shared" si="138"/>
        <v>0</v>
      </c>
      <c r="N46" s="13">
        <f t="shared" si="138"/>
        <v>0</v>
      </c>
      <c r="O46" s="13">
        <f t="shared" si="138"/>
        <v>3.9443159999999997</v>
      </c>
      <c r="P46" s="13">
        <f t="shared" si="138"/>
        <v>276.46029599999997</v>
      </c>
      <c r="Q46" s="13">
        <f t="shared" si="138"/>
        <v>335.950422</v>
      </c>
      <c r="R46" s="13">
        <f t="shared" si="138"/>
        <v>388.25464799999997</v>
      </c>
      <c r="S46" s="13">
        <f t="shared" si="138"/>
        <v>418.78208519999998</v>
      </c>
      <c r="T46" s="13">
        <f t="shared" si="138"/>
        <v>335.950422</v>
      </c>
      <c r="U46" s="13">
        <f t="shared" si="138"/>
        <v>418.78208519999998</v>
      </c>
      <c r="V46" s="13">
        <f t="shared" si="138"/>
        <v>0</v>
      </c>
      <c r="W46" s="13">
        <f t="shared" si="138"/>
        <v>334.145622</v>
      </c>
      <c r="X46" s="13">
        <f t="shared" si="138"/>
        <v>380.7396852</v>
      </c>
      <c r="Y46" s="13">
        <f t="shared" si="138"/>
        <v>0</v>
      </c>
      <c r="Z46" s="13">
        <f t="shared" si="138"/>
        <v>0</v>
      </c>
      <c r="AA46" s="13">
        <f t="shared" si="138"/>
        <v>0</v>
      </c>
      <c r="AB46" s="13">
        <f t="shared" si="138"/>
        <v>0</v>
      </c>
      <c r="AC46" s="13">
        <f t="shared" si="138"/>
        <v>0</v>
      </c>
      <c r="AD46" s="13">
        <f t="shared" si="138"/>
        <v>34.098084</v>
      </c>
      <c r="AE46" s="13">
        <f t="shared" si="138"/>
        <v>0</v>
      </c>
      <c r="AF46" s="13">
        <f t="shared" si="138"/>
        <v>0</v>
      </c>
      <c r="AG46" s="13">
        <f t="shared" si="138"/>
        <v>0</v>
      </c>
      <c r="AH46" s="13">
        <f t="shared" si="138"/>
        <v>0</v>
      </c>
      <c r="AI46" s="13">
        <f t="shared" ref="AI46:BE46" si="139">AI47+AI52+AI58+AI67</f>
        <v>63.599999999999994</v>
      </c>
      <c r="AJ46" s="13">
        <f t="shared" si="139"/>
        <v>0</v>
      </c>
      <c r="AK46" s="13">
        <f t="shared" si="139"/>
        <v>0</v>
      </c>
      <c r="AL46" s="13">
        <f t="shared" si="139"/>
        <v>13.32574</v>
      </c>
      <c r="AM46" s="13">
        <f t="shared" si="139"/>
        <v>50.274259999999991</v>
      </c>
      <c r="AN46" s="13">
        <f t="shared" si="139"/>
        <v>6.9788879999999995</v>
      </c>
      <c r="AO46" s="13">
        <f t="shared" si="139"/>
        <v>0</v>
      </c>
      <c r="AP46" s="13">
        <f t="shared" si="139"/>
        <v>0</v>
      </c>
      <c r="AQ46" s="13">
        <f t="shared" si="139"/>
        <v>5.8157399999999999</v>
      </c>
      <c r="AR46" s="13">
        <f t="shared" si="139"/>
        <v>1.1631479999999994</v>
      </c>
      <c r="AS46" s="13">
        <f t="shared" si="139"/>
        <v>36</v>
      </c>
      <c r="AT46" s="13">
        <f t="shared" si="139"/>
        <v>0</v>
      </c>
      <c r="AU46" s="13">
        <f t="shared" si="139"/>
        <v>0</v>
      </c>
      <c r="AV46" s="13">
        <f t="shared" si="139"/>
        <v>13.32574</v>
      </c>
      <c r="AW46" s="13">
        <f t="shared" si="139"/>
        <v>22.67426</v>
      </c>
      <c r="AX46" s="13">
        <f t="shared" si="139"/>
        <v>69.997270799999995</v>
      </c>
      <c r="AY46" s="13">
        <f t="shared" si="139"/>
        <v>0</v>
      </c>
      <c r="AZ46" s="13">
        <f t="shared" si="139"/>
        <v>0</v>
      </c>
      <c r="BA46" s="13">
        <f t="shared" si="139"/>
        <v>38.059878200895902</v>
      </c>
      <c r="BB46" s="13">
        <f t="shared" si="139"/>
        <v>31.937392599104086</v>
      </c>
      <c r="BC46" s="13">
        <f t="shared" si="139"/>
        <v>14.399999999999999</v>
      </c>
      <c r="BD46" s="13">
        <f t="shared" si="139"/>
        <v>0</v>
      </c>
      <c r="BE46" s="13">
        <f t="shared" si="139"/>
        <v>0</v>
      </c>
      <c r="BF46" s="13">
        <f t="shared" ref="BF46:CK46" si="140">BF47+BF52+BF58+BF67</f>
        <v>12</v>
      </c>
      <c r="BG46" s="13">
        <f t="shared" si="140"/>
        <v>2.3999999999999986</v>
      </c>
      <c r="BH46" s="13">
        <f t="shared" si="140"/>
        <v>54.009419999999992</v>
      </c>
      <c r="BI46" s="13">
        <f t="shared" si="140"/>
        <v>0</v>
      </c>
      <c r="BJ46" s="13">
        <f t="shared" si="140"/>
        <v>0</v>
      </c>
      <c r="BK46" s="13">
        <f t="shared" si="140"/>
        <v>35.977748200895903</v>
      </c>
      <c r="BL46" s="13">
        <f t="shared" si="140"/>
        <v>18.031671799104089</v>
      </c>
      <c r="BM46" s="13">
        <f t="shared" si="140"/>
        <v>58.199999999999996</v>
      </c>
      <c r="BN46" s="13">
        <f t="shared" si="140"/>
        <v>0</v>
      </c>
      <c r="BO46" s="13">
        <f t="shared" si="140"/>
        <v>0</v>
      </c>
      <c r="BP46" s="13">
        <f t="shared" si="140"/>
        <v>14.651479999999999</v>
      </c>
      <c r="BQ46" s="13">
        <f t="shared" si="140"/>
        <v>43.548519999999996</v>
      </c>
      <c r="BR46" s="13">
        <f t="shared" si="140"/>
        <v>58.44</v>
      </c>
      <c r="BS46" s="13">
        <f t="shared" si="140"/>
        <v>0</v>
      </c>
      <c r="BT46" s="13">
        <f t="shared" si="140"/>
        <v>0</v>
      </c>
      <c r="BU46" s="13">
        <f t="shared" si="140"/>
        <v>35.977748200895903</v>
      </c>
      <c r="BV46" s="13">
        <f t="shared" si="140"/>
        <v>22.462251799104095</v>
      </c>
      <c r="BW46" s="13">
        <f t="shared" si="140"/>
        <v>138</v>
      </c>
      <c r="BX46" s="13">
        <f t="shared" si="140"/>
        <v>0</v>
      </c>
      <c r="BY46" s="13">
        <f t="shared" si="140"/>
        <v>0</v>
      </c>
      <c r="BZ46" s="13">
        <f t="shared" si="140"/>
        <v>0</v>
      </c>
      <c r="CA46" s="13">
        <f t="shared" si="140"/>
        <v>138</v>
      </c>
      <c r="CB46" s="13">
        <f t="shared" si="140"/>
        <v>139.80693719999999</v>
      </c>
      <c r="CC46" s="13">
        <f t="shared" si="140"/>
        <v>0</v>
      </c>
      <c r="CD46" s="13">
        <f t="shared" si="140"/>
        <v>0</v>
      </c>
      <c r="CE46" s="13">
        <f t="shared" si="140"/>
        <v>35.977748200895903</v>
      </c>
      <c r="CF46" s="13">
        <f t="shared" si="140"/>
        <v>103.82918899910408</v>
      </c>
      <c r="CG46" s="13">
        <f t="shared" si="140"/>
        <v>310.2</v>
      </c>
      <c r="CH46" s="13">
        <f t="shared" si="140"/>
        <v>0</v>
      </c>
      <c r="CI46" s="13">
        <f t="shared" si="140"/>
        <v>0</v>
      </c>
      <c r="CJ46" s="13">
        <f t="shared" si="140"/>
        <v>53.302959999999999</v>
      </c>
      <c r="CK46" s="13">
        <f t="shared" si="140"/>
        <v>256.89704</v>
      </c>
      <c r="CL46" s="13">
        <f t="shared" ref="CL46:CP46" si="141">CL47+CL52+CL58+CL67</f>
        <v>329.23251599999998</v>
      </c>
      <c r="CM46" s="13">
        <f t="shared" si="141"/>
        <v>0</v>
      </c>
      <c r="CN46" s="13">
        <f t="shared" si="141"/>
        <v>0</v>
      </c>
      <c r="CO46" s="13">
        <f t="shared" si="141"/>
        <v>151.80886280358362</v>
      </c>
      <c r="CP46" s="13">
        <f t="shared" si="141"/>
        <v>177.42365319641635</v>
      </c>
      <c r="CQ46" s="12" t="s">
        <v>0</v>
      </c>
    </row>
    <row r="47" spans="1:95" ht="39.75" customHeight="1">
      <c r="A47" s="10" t="s">
        <v>48</v>
      </c>
      <c r="B47" s="11" t="s">
        <v>47</v>
      </c>
      <c r="C47" s="8" t="s">
        <v>1</v>
      </c>
      <c r="D47" s="18">
        <f>D48+D49</f>
        <v>0</v>
      </c>
      <c r="E47" s="18">
        <f t="shared" ref="E47:X47" si="142">E48+E49</f>
        <v>0</v>
      </c>
      <c r="F47" s="18">
        <f t="shared" ref="F47" si="143">F48+F49</f>
        <v>0</v>
      </c>
      <c r="G47" s="18">
        <f t="shared" si="142"/>
        <v>0</v>
      </c>
      <c r="H47" s="13">
        <f t="shared" ref="H47:J47" si="144">H48+H49</f>
        <v>0</v>
      </c>
      <c r="I47" s="13">
        <f t="shared" si="144"/>
        <v>0</v>
      </c>
      <c r="J47" s="13">
        <f t="shared" si="144"/>
        <v>0</v>
      </c>
      <c r="K47" s="13">
        <f t="shared" si="142"/>
        <v>0</v>
      </c>
      <c r="L47" s="13">
        <f t="shared" si="142"/>
        <v>0</v>
      </c>
      <c r="M47" s="13">
        <f t="shared" si="142"/>
        <v>0</v>
      </c>
      <c r="N47" s="13">
        <f t="shared" si="142"/>
        <v>0</v>
      </c>
      <c r="O47" s="13">
        <f t="shared" si="142"/>
        <v>0</v>
      </c>
      <c r="P47" s="13">
        <f t="shared" ref="P47:Q47" si="145">P48+P49</f>
        <v>187.387404</v>
      </c>
      <c r="Q47" s="13">
        <f t="shared" si="145"/>
        <v>239.4127608</v>
      </c>
      <c r="R47" s="13">
        <f t="shared" si="142"/>
        <v>191.10335999999998</v>
      </c>
      <c r="S47" s="13">
        <f t="shared" si="142"/>
        <v>265.65542160000001</v>
      </c>
      <c r="T47" s="13">
        <f t="shared" ref="T47" si="146">T48+T49</f>
        <v>239.4127608</v>
      </c>
      <c r="U47" s="13">
        <f t="shared" si="142"/>
        <v>265.65542160000001</v>
      </c>
      <c r="V47" s="13">
        <f t="shared" si="142"/>
        <v>0</v>
      </c>
      <c r="W47" s="13">
        <f t="shared" si="142"/>
        <v>239.4127608</v>
      </c>
      <c r="X47" s="13">
        <f t="shared" si="142"/>
        <v>265.65542160000001</v>
      </c>
      <c r="Y47" s="13">
        <f t="shared" ref="Y47:AM47" si="147">Y48+Y49</f>
        <v>0</v>
      </c>
      <c r="Z47" s="13">
        <f t="shared" si="147"/>
        <v>0</v>
      </c>
      <c r="AA47" s="13">
        <f t="shared" si="147"/>
        <v>0</v>
      </c>
      <c r="AB47" s="13">
        <f t="shared" si="147"/>
        <v>0</v>
      </c>
      <c r="AC47" s="13">
        <f t="shared" si="147"/>
        <v>0</v>
      </c>
      <c r="AD47" s="13">
        <f t="shared" si="147"/>
        <v>0</v>
      </c>
      <c r="AE47" s="13">
        <f t="shared" si="147"/>
        <v>0</v>
      </c>
      <c r="AF47" s="13">
        <f t="shared" si="147"/>
        <v>0</v>
      </c>
      <c r="AG47" s="13">
        <f t="shared" si="147"/>
        <v>0</v>
      </c>
      <c r="AH47" s="13">
        <f t="shared" si="147"/>
        <v>0</v>
      </c>
      <c r="AI47" s="13">
        <f t="shared" si="147"/>
        <v>5.3999999999999995</v>
      </c>
      <c r="AJ47" s="13">
        <f t="shared" si="147"/>
        <v>0</v>
      </c>
      <c r="AK47" s="13">
        <f t="shared" si="147"/>
        <v>0</v>
      </c>
      <c r="AL47" s="13">
        <f t="shared" si="147"/>
        <v>0</v>
      </c>
      <c r="AM47" s="13">
        <f t="shared" si="147"/>
        <v>5.3999999999999995</v>
      </c>
      <c r="AN47" s="13">
        <f t="shared" ref="AN47:AW47" si="148">AN48+AN49</f>
        <v>0</v>
      </c>
      <c r="AO47" s="13">
        <f t="shared" si="148"/>
        <v>0</v>
      </c>
      <c r="AP47" s="13">
        <f t="shared" si="148"/>
        <v>0</v>
      </c>
      <c r="AQ47" s="13">
        <f t="shared" si="148"/>
        <v>0</v>
      </c>
      <c r="AR47" s="13">
        <f t="shared" si="148"/>
        <v>0</v>
      </c>
      <c r="AS47" s="13">
        <f t="shared" si="148"/>
        <v>36</v>
      </c>
      <c r="AT47" s="13">
        <f t="shared" si="148"/>
        <v>0</v>
      </c>
      <c r="AU47" s="13">
        <f t="shared" si="148"/>
        <v>0</v>
      </c>
      <c r="AV47" s="13">
        <f t="shared" si="148"/>
        <v>13.32574</v>
      </c>
      <c r="AW47" s="13">
        <f t="shared" si="148"/>
        <v>22.67426</v>
      </c>
      <c r="AX47" s="13">
        <f t="shared" ref="AX47:CF47" si="149">AX48+AX49</f>
        <v>0</v>
      </c>
      <c r="AY47" s="13">
        <f t="shared" si="149"/>
        <v>0</v>
      </c>
      <c r="AZ47" s="13">
        <f t="shared" si="149"/>
        <v>0</v>
      </c>
      <c r="BA47" s="13">
        <f t="shared" si="149"/>
        <v>0</v>
      </c>
      <c r="BB47" s="13">
        <f t="shared" si="149"/>
        <v>0</v>
      </c>
      <c r="BC47" s="13">
        <f t="shared" si="149"/>
        <v>14.399999999999999</v>
      </c>
      <c r="BD47" s="13">
        <f t="shared" si="149"/>
        <v>0</v>
      </c>
      <c r="BE47" s="13">
        <f t="shared" si="149"/>
        <v>0</v>
      </c>
      <c r="BF47" s="13">
        <f t="shared" si="149"/>
        <v>12</v>
      </c>
      <c r="BG47" s="13">
        <f t="shared" si="149"/>
        <v>2.3999999999999986</v>
      </c>
      <c r="BH47" s="13">
        <f t="shared" si="149"/>
        <v>16.439999999999998</v>
      </c>
      <c r="BI47" s="13">
        <f t="shared" si="149"/>
        <v>0</v>
      </c>
      <c r="BJ47" s="13">
        <f t="shared" si="149"/>
        <v>0</v>
      </c>
      <c r="BK47" s="13">
        <f t="shared" si="149"/>
        <v>4.9777482008959026</v>
      </c>
      <c r="BL47" s="13">
        <f t="shared" si="149"/>
        <v>11.462251799104095</v>
      </c>
      <c r="BM47" s="13">
        <f t="shared" si="149"/>
        <v>55.199999999999996</v>
      </c>
      <c r="BN47" s="13">
        <f t="shared" si="149"/>
        <v>0</v>
      </c>
      <c r="BO47" s="13">
        <f t="shared" si="149"/>
        <v>0</v>
      </c>
      <c r="BP47" s="13">
        <f t="shared" si="149"/>
        <v>14.651479999999999</v>
      </c>
      <c r="BQ47" s="13">
        <f t="shared" si="149"/>
        <v>40.548519999999996</v>
      </c>
      <c r="BR47" s="13">
        <f t="shared" si="149"/>
        <v>58.44</v>
      </c>
      <c r="BS47" s="13">
        <f t="shared" si="149"/>
        <v>0</v>
      </c>
      <c r="BT47" s="13">
        <f t="shared" si="149"/>
        <v>0</v>
      </c>
      <c r="BU47" s="13">
        <f t="shared" si="149"/>
        <v>35.977748200895903</v>
      </c>
      <c r="BV47" s="13">
        <f t="shared" si="149"/>
        <v>22.462251799104095</v>
      </c>
      <c r="BW47" s="13">
        <f t="shared" si="149"/>
        <v>120</v>
      </c>
      <c r="BX47" s="13">
        <f t="shared" si="149"/>
        <v>0</v>
      </c>
      <c r="BY47" s="13">
        <f t="shared" si="149"/>
        <v>0</v>
      </c>
      <c r="BZ47" s="13">
        <f t="shared" si="149"/>
        <v>0</v>
      </c>
      <c r="CA47" s="13">
        <f t="shared" si="149"/>
        <v>120</v>
      </c>
      <c r="CB47" s="13">
        <f t="shared" si="149"/>
        <v>139.80693719999999</v>
      </c>
      <c r="CC47" s="13">
        <f t="shared" si="149"/>
        <v>0</v>
      </c>
      <c r="CD47" s="13">
        <f t="shared" si="149"/>
        <v>0</v>
      </c>
      <c r="CE47" s="13">
        <f t="shared" si="149"/>
        <v>35.977748200895903</v>
      </c>
      <c r="CF47" s="13">
        <f t="shared" si="149"/>
        <v>103.82918899910408</v>
      </c>
      <c r="CG47" s="13">
        <f t="shared" ref="CG47:CP47" si="150">CG48+CG49</f>
        <v>231</v>
      </c>
      <c r="CH47" s="13">
        <f t="shared" si="150"/>
        <v>0</v>
      </c>
      <c r="CI47" s="13">
        <f t="shared" si="150"/>
        <v>0</v>
      </c>
      <c r="CJ47" s="13">
        <f t="shared" si="150"/>
        <v>39.977220000000003</v>
      </c>
      <c r="CK47" s="13">
        <f t="shared" si="150"/>
        <v>191.02278000000001</v>
      </c>
      <c r="CL47" s="13">
        <f t="shared" si="150"/>
        <v>214.68693719999999</v>
      </c>
      <c r="CM47" s="13">
        <f t="shared" si="150"/>
        <v>0</v>
      </c>
      <c r="CN47" s="13">
        <f t="shared" si="150"/>
        <v>0</v>
      </c>
      <c r="CO47" s="13">
        <f t="shared" si="150"/>
        <v>76.933244602687708</v>
      </c>
      <c r="CP47" s="13">
        <f t="shared" si="150"/>
        <v>137.75369259731227</v>
      </c>
      <c r="CQ47" s="12" t="s">
        <v>0</v>
      </c>
    </row>
    <row r="48" spans="1:95" ht="39.75" customHeight="1">
      <c r="A48" s="10" t="s">
        <v>46</v>
      </c>
      <c r="B48" s="15" t="s">
        <v>45</v>
      </c>
      <c r="C48" s="8" t="s">
        <v>1</v>
      </c>
      <c r="D48" s="18">
        <v>0</v>
      </c>
      <c r="E48" s="18">
        <v>0</v>
      </c>
      <c r="F48" s="18">
        <v>0</v>
      </c>
      <c r="G48" s="18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2" t="s">
        <v>0</v>
      </c>
    </row>
    <row r="49" spans="1:95" ht="39.75" customHeight="1">
      <c r="A49" s="10" t="s">
        <v>163</v>
      </c>
      <c r="B49" s="11" t="s">
        <v>44</v>
      </c>
      <c r="C49" s="8" t="s">
        <v>1</v>
      </c>
      <c r="D49" s="20">
        <f>SUM(D50:D51)</f>
        <v>0</v>
      </c>
      <c r="E49" s="20">
        <v>0</v>
      </c>
      <c r="F49" s="20">
        <v>0</v>
      </c>
      <c r="G49" s="20">
        <v>0</v>
      </c>
      <c r="H49" s="17">
        <f t="shared" ref="H49:AH49" si="151">SUM(H50:H51)</f>
        <v>0</v>
      </c>
      <c r="I49" s="17">
        <f t="shared" si="151"/>
        <v>0</v>
      </c>
      <c r="J49" s="17">
        <f t="shared" si="151"/>
        <v>0</v>
      </c>
      <c r="K49" s="17">
        <f t="shared" si="151"/>
        <v>0</v>
      </c>
      <c r="L49" s="17">
        <f t="shared" si="151"/>
        <v>0</v>
      </c>
      <c r="M49" s="17">
        <f t="shared" si="151"/>
        <v>0</v>
      </c>
      <c r="N49" s="17">
        <f t="shared" si="151"/>
        <v>0</v>
      </c>
      <c r="O49" s="17">
        <f t="shared" si="151"/>
        <v>0</v>
      </c>
      <c r="P49" s="17">
        <f t="shared" si="151"/>
        <v>187.387404</v>
      </c>
      <c r="Q49" s="17">
        <f t="shared" si="151"/>
        <v>239.4127608</v>
      </c>
      <c r="R49" s="17">
        <f t="shared" si="151"/>
        <v>191.10335999999998</v>
      </c>
      <c r="S49" s="17">
        <f t="shared" si="151"/>
        <v>265.65542160000001</v>
      </c>
      <c r="T49" s="17">
        <f t="shared" si="151"/>
        <v>239.4127608</v>
      </c>
      <c r="U49" s="17">
        <f t="shared" si="151"/>
        <v>265.65542160000001</v>
      </c>
      <c r="V49" s="17">
        <f t="shared" si="151"/>
        <v>0</v>
      </c>
      <c r="W49" s="17">
        <f t="shared" si="151"/>
        <v>239.4127608</v>
      </c>
      <c r="X49" s="17">
        <f t="shared" si="151"/>
        <v>265.65542160000001</v>
      </c>
      <c r="Y49" s="17">
        <f t="shared" si="151"/>
        <v>0</v>
      </c>
      <c r="Z49" s="17">
        <f t="shared" si="151"/>
        <v>0</v>
      </c>
      <c r="AA49" s="17">
        <f t="shared" si="151"/>
        <v>0</v>
      </c>
      <c r="AB49" s="17">
        <f t="shared" si="151"/>
        <v>0</v>
      </c>
      <c r="AC49" s="17">
        <f t="shared" si="151"/>
        <v>0</v>
      </c>
      <c r="AD49" s="17">
        <f t="shared" si="151"/>
        <v>0</v>
      </c>
      <c r="AE49" s="17">
        <f t="shared" si="151"/>
        <v>0</v>
      </c>
      <c r="AF49" s="17">
        <f t="shared" si="151"/>
        <v>0</v>
      </c>
      <c r="AG49" s="17">
        <f t="shared" si="151"/>
        <v>0</v>
      </c>
      <c r="AH49" s="17">
        <f t="shared" si="151"/>
        <v>0</v>
      </c>
      <c r="AI49" s="17">
        <f t="shared" ref="AI49:BI49" si="152">SUM(AI50:AI51)</f>
        <v>5.3999999999999995</v>
      </c>
      <c r="AJ49" s="17">
        <f t="shared" si="152"/>
        <v>0</v>
      </c>
      <c r="AK49" s="17">
        <f t="shared" si="152"/>
        <v>0</v>
      </c>
      <c r="AL49" s="17">
        <f t="shared" si="152"/>
        <v>0</v>
      </c>
      <c r="AM49" s="17">
        <f t="shared" si="152"/>
        <v>5.3999999999999995</v>
      </c>
      <c r="AN49" s="17">
        <f t="shared" si="152"/>
        <v>0</v>
      </c>
      <c r="AO49" s="17">
        <f t="shared" si="152"/>
        <v>0</v>
      </c>
      <c r="AP49" s="17">
        <f t="shared" si="152"/>
        <v>0</v>
      </c>
      <c r="AQ49" s="17">
        <f t="shared" si="152"/>
        <v>0</v>
      </c>
      <c r="AR49" s="17">
        <f t="shared" si="152"/>
        <v>0</v>
      </c>
      <c r="AS49" s="17">
        <f t="shared" si="152"/>
        <v>36</v>
      </c>
      <c r="AT49" s="17">
        <f t="shared" si="152"/>
        <v>0</v>
      </c>
      <c r="AU49" s="17">
        <f t="shared" si="152"/>
        <v>0</v>
      </c>
      <c r="AV49" s="17">
        <f t="shared" si="152"/>
        <v>13.32574</v>
      </c>
      <c r="AW49" s="17">
        <f t="shared" si="152"/>
        <v>22.67426</v>
      </c>
      <c r="AX49" s="17">
        <f t="shared" si="152"/>
        <v>0</v>
      </c>
      <c r="AY49" s="17">
        <f t="shared" si="152"/>
        <v>0</v>
      </c>
      <c r="AZ49" s="17">
        <f t="shared" si="152"/>
        <v>0</v>
      </c>
      <c r="BA49" s="17">
        <f t="shared" si="152"/>
        <v>0</v>
      </c>
      <c r="BB49" s="17">
        <f t="shared" si="152"/>
        <v>0</v>
      </c>
      <c r="BC49" s="17">
        <f t="shared" si="152"/>
        <v>14.399999999999999</v>
      </c>
      <c r="BD49" s="17">
        <f t="shared" si="152"/>
        <v>0</v>
      </c>
      <c r="BE49" s="17">
        <f t="shared" si="152"/>
        <v>0</v>
      </c>
      <c r="BF49" s="17">
        <f t="shared" si="152"/>
        <v>12</v>
      </c>
      <c r="BG49" s="17">
        <f t="shared" si="152"/>
        <v>2.3999999999999986</v>
      </c>
      <c r="BH49" s="17">
        <f t="shared" si="152"/>
        <v>16.439999999999998</v>
      </c>
      <c r="BI49" s="17">
        <f t="shared" si="152"/>
        <v>0</v>
      </c>
      <c r="BJ49" s="17">
        <f t="shared" ref="BJ49:CO49" si="153">SUM(BJ50:BJ51)</f>
        <v>0</v>
      </c>
      <c r="BK49" s="17">
        <f t="shared" si="153"/>
        <v>4.9777482008959026</v>
      </c>
      <c r="BL49" s="17">
        <f t="shared" si="153"/>
        <v>11.462251799104095</v>
      </c>
      <c r="BM49" s="17">
        <f t="shared" si="153"/>
        <v>55.199999999999996</v>
      </c>
      <c r="BN49" s="17">
        <f t="shared" si="153"/>
        <v>0</v>
      </c>
      <c r="BO49" s="17">
        <f t="shared" si="153"/>
        <v>0</v>
      </c>
      <c r="BP49" s="17">
        <f t="shared" si="153"/>
        <v>14.651479999999999</v>
      </c>
      <c r="BQ49" s="17">
        <f t="shared" si="153"/>
        <v>40.548519999999996</v>
      </c>
      <c r="BR49" s="17">
        <f t="shared" si="153"/>
        <v>58.44</v>
      </c>
      <c r="BS49" s="17">
        <f t="shared" si="153"/>
        <v>0</v>
      </c>
      <c r="BT49" s="17">
        <f t="shared" si="153"/>
        <v>0</v>
      </c>
      <c r="BU49" s="17">
        <f t="shared" si="153"/>
        <v>35.977748200895903</v>
      </c>
      <c r="BV49" s="17">
        <f t="shared" si="153"/>
        <v>22.462251799104095</v>
      </c>
      <c r="BW49" s="17">
        <f t="shared" si="153"/>
        <v>120</v>
      </c>
      <c r="BX49" s="17">
        <f t="shared" si="153"/>
        <v>0</v>
      </c>
      <c r="BY49" s="17">
        <f t="shared" si="153"/>
        <v>0</v>
      </c>
      <c r="BZ49" s="17">
        <f t="shared" si="153"/>
        <v>0</v>
      </c>
      <c r="CA49" s="17">
        <f t="shared" si="153"/>
        <v>120</v>
      </c>
      <c r="CB49" s="17">
        <f t="shared" si="153"/>
        <v>139.80693719999999</v>
      </c>
      <c r="CC49" s="17">
        <f t="shared" si="153"/>
        <v>0</v>
      </c>
      <c r="CD49" s="17">
        <f t="shared" si="153"/>
        <v>0</v>
      </c>
      <c r="CE49" s="17">
        <f t="shared" si="153"/>
        <v>35.977748200895903</v>
      </c>
      <c r="CF49" s="17">
        <f t="shared" si="153"/>
        <v>103.82918899910408</v>
      </c>
      <c r="CG49" s="17">
        <f t="shared" si="153"/>
        <v>231</v>
      </c>
      <c r="CH49" s="17">
        <f t="shared" si="153"/>
        <v>0</v>
      </c>
      <c r="CI49" s="17">
        <f t="shared" si="153"/>
        <v>0</v>
      </c>
      <c r="CJ49" s="17">
        <f t="shared" si="153"/>
        <v>39.977220000000003</v>
      </c>
      <c r="CK49" s="17">
        <f t="shared" si="153"/>
        <v>191.02278000000001</v>
      </c>
      <c r="CL49" s="17">
        <f t="shared" si="153"/>
        <v>214.68693719999999</v>
      </c>
      <c r="CM49" s="17">
        <f t="shared" si="153"/>
        <v>0</v>
      </c>
      <c r="CN49" s="17">
        <f t="shared" si="153"/>
        <v>0</v>
      </c>
      <c r="CO49" s="17">
        <f t="shared" si="153"/>
        <v>76.933244602687708</v>
      </c>
      <c r="CP49" s="17">
        <f t="shared" ref="CP49" si="154">SUM(CP50:CP51)</f>
        <v>137.75369259731227</v>
      </c>
      <c r="CQ49" s="12" t="s">
        <v>0</v>
      </c>
    </row>
    <row r="50" spans="1:95" ht="54.75" customHeight="1">
      <c r="A50" s="10" t="s">
        <v>183</v>
      </c>
      <c r="B50" s="27" t="s">
        <v>181</v>
      </c>
      <c r="C50" s="21" t="s">
        <v>182</v>
      </c>
      <c r="D50" s="20" t="s">
        <v>164</v>
      </c>
      <c r="E50" s="20">
        <v>2027</v>
      </c>
      <c r="F50" s="20">
        <v>2030</v>
      </c>
      <c r="G50" s="20">
        <v>2030</v>
      </c>
      <c r="H50" s="20" t="s">
        <v>0</v>
      </c>
      <c r="I50" s="20" t="s">
        <v>0</v>
      </c>
      <c r="J50" s="20" t="s">
        <v>0</v>
      </c>
      <c r="K50" s="20" t="s">
        <v>0</v>
      </c>
      <c r="L50" s="20" t="s">
        <v>0</v>
      </c>
      <c r="M50" s="20" t="s">
        <v>0</v>
      </c>
      <c r="N50" s="17">
        <v>0</v>
      </c>
      <c r="O50" s="17">
        <v>0</v>
      </c>
      <c r="P50" s="17">
        <f>129.52698*1.2</f>
        <v>155.432376</v>
      </c>
      <c r="Q50" s="17">
        <f>164.109642*1.2</f>
        <v>196.9315704</v>
      </c>
      <c r="R50" s="17">
        <f>128.37285*1.2</f>
        <v>154.04741999999999</v>
      </c>
      <c r="S50" s="17">
        <f>176.66989*1.2</f>
        <v>212.00386800000001</v>
      </c>
      <c r="T50" s="17">
        <f>Q50</f>
        <v>196.9315704</v>
      </c>
      <c r="U50" s="17">
        <f>S50</f>
        <v>212.00386800000001</v>
      </c>
      <c r="V50" s="17">
        <v>0</v>
      </c>
      <c r="W50" s="17">
        <f>T50-O50-AD50</f>
        <v>196.9315704</v>
      </c>
      <c r="X50" s="17">
        <f>U50-O50-AD50</f>
        <v>212.00386800000001</v>
      </c>
      <c r="Y50" s="17">
        <v>0</v>
      </c>
      <c r="Z50" s="17">
        <v>0</v>
      </c>
      <c r="AA50" s="17">
        <v>0</v>
      </c>
      <c r="AB50" s="17">
        <v>0</v>
      </c>
      <c r="AC50" s="17">
        <f t="shared" ref="AC50" si="155">Y50-AB50</f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f t="shared" ref="AH50" si="156">AD50-AG50</f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f t="shared" ref="AM50" si="157">AI50-AL50</f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f t="shared" ref="AR50" si="158">AN50-AQ50</f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f t="shared" ref="AW50" si="159">AS50-AV50</f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f t="shared" ref="BB50" si="160">AX50-BA50</f>
        <v>0</v>
      </c>
      <c r="BC50" s="17">
        <f>12*1.2</f>
        <v>14.399999999999999</v>
      </c>
      <c r="BD50" s="17">
        <v>0</v>
      </c>
      <c r="BE50" s="17">
        <v>0</v>
      </c>
      <c r="BF50" s="17">
        <v>12</v>
      </c>
      <c r="BG50" s="17">
        <f t="shared" ref="BG50" si="161">BC50-BF50</f>
        <v>2.3999999999999986</v>
      </c>
      <c r="BH50" s="17">
        <f>13.7*1.2</f>
        <v>16.439999999999998</v>
      </c>
      <c r="BI50" s="17">
        <v>0</v>
      </c>
      <c r="BJ50" s="17">
        <v>0</v>
      </c>
      <c r="BK50" s="17">
        <v>4.9777482008959026</v>
      </c>
      <c r="BL50" s="17">
        <f t="shared" ref="BL50" si="162">BH50-BK50</f>
        <v>11.462251799104095</v>
      </c>
      <c r="BM50" s="17">
        <f>46*1.2</f>
        <v>55.199999999999996</v>
      </c>
      <c r="BN50" s="17">
        <v>0</v>
      </c>
      <c r="BO50" s="17">
        <v>0</v>
      </c>
      <c r="BP50" s="17">
        <v>14.651479999999999</v>
      </c>
      <c r="BQ50" s="17">
        <f t="shared" ref="BQ50" si="163">BM50-BP50</f>
        <v>40.548519999999996</v>
      </c>
      <c r="BR50" s="17">
        <f>48.7*1.2</f>
        <v>58.44</v>
      </c>
      <c r="BS50" s="17">
        <v>0</v>
      </c>
      <c r="BT50" s="17">
        <v>0</v>
      </c>
      <c r="BU50" s="17">
        <v>35.977748200895903</v>
      </c>
      <c r="BV50" s="17">
        <f t="shared" ref="BV50" si="164">BR50-BU50</f>
        <v>22.462251799104095</v>
      </c>
      <c r="BW50" s="17">
        <f>100*1.2</f>
        <v>120</v>
      </c>
      <c r="BX50" s="17">
        <v>0</v>
      </c>
      <c r="BY50" s="17">
        <v>0</v>
      </c>
      <c r="BZ50" s="17">
        <v>0</v>
      </c>
      <c r="CA50" s="17">
        <f t="shared" ref="CA50" si="165">BW50-BZ50</f>
        <v>120</v>
      </c>
      <c r="CB50" s="17">
        <f>110.55203*1.2</f>
        <v>132.66243599999999</v>
      </c>
      <c r="CC50" s="17">
        <v>0</v>
      </c>
      <c r="CD50" s="17">
        <v>0</v>
      </c>
      <c r="CE50" s="17">
        <v>35.977748200895903</v>
      </c>
      <c r="CF50" s="17">
        <f t="shared" ref="CF50" si="166">CB50-CE50</f>
        <v>96.684687799104083</v>
      </c>
      <c r="CG50" s="17">
        <f t="shared" ref="CG50" si="167">AI50+AS50+BC50+BM50+BW50</f>
        <v>189.6</v>
      </c>
      <c r="CH50" s="17">
        <f t="shared" ref="CH50" si="168">AJ50+AT50+BD50+BN50+BX50</f>
        <v>0</v>
      </c>
      <c r="CI50" s="17">
        <f t="shared" ref="CI50" si="169">AK50+AU50+BE50+BO50+BY50</f>
        <v>0</v>
      </c>
      <c r="CJ50" s="17">
        <f t="shared" ref="CJ50" si="170">AL50+AV50+BF50+BP50+BZ50</f>
        <v>26.651479999999999</v>
      </c>
      <c r="CK50" s="17">
        <f t="shared" ref="CK50" si="171">AM50+AW50+BG50+BQ50+CA50</f>
        <v>162.94852</v>
      </c>
      <c r="CL50" s="17">
        <f t="shared" ref="CL50" si="172">AN50+AX50+BH50+BR50+CB50</f>
        <v>207.54243599999998</v>
      </c>
      <c r="CM50" s="17">
        <f t="shared" ref="CM50" si="173">AO50+AY50+BI50+BS50+CC50</f>
        <v>0</v>
      </c>
      <c r="CN50" s="17">
        <f t="shared" ref="CN50" si="174">AP50+AZ50+BJ50+BT50+CD50</f>
        <v>0</v>
      </c>
      <c r="CO50" s="17">
        <f t="shared" ref="CO50" si="175">AQ50+BA50+BK50+BU50+CE50</f>
        <v>76.933244602687708</v>
      </c>
      <c r="CP50" s="17">
        <f t="shared" ref="CP50" si="176">AR50+BB50+BL50+BV50+CF50</f>
        <v>130.60919139731226</v>
      </c>
      <c r="CQ50" s="12" t="s">
        <v>0</v>
      </c>
    </row>
    <row r="51" spans="1:95" ht="64.5" customHeight="1">
      <c r="A51" s="10" t="s">
        <v>187</v>
      </c>
      <c r="B51" s="27" t="s">
        <v>212</v>
      </c>
      <c r="C51" s="21" t="s">
        <v>213</v>
      </c>
      <c r="D51" s="20" t="s">
        <v>164</v>
      </c>
      <c r="E51" s="20">
        <v>2029</v>
      </c>
      <c r="F51" s="20">
        <v>2026</v>
      </c>
      <c r="G51" s="20">
        <v>2030</v>
      </c>
      <c r="H51" s="20" t="s">
        <v>0</v>
      </c>
      <c r="I51" s="20" t="s">
        <v>0</v>
      </c>
      <c r="J51" s="20" t="s">
        <v>0</v>
      </c>
      <c r="K51" s="20" t="s">
        <v>0</v>
      </c>
      <c r="L51" s="20" t="s">
        <v>0</v>
      </c>
      <c r="M51" s="20" t="s">
        <v>0</v>
      </c>
      <c r="N51" s="17">
        <v>0</v>
      </c>
      <c r="O51" s="17">
        <v>0</v>
      </c>
      <c r="P51" s="17">
        <f>26.62919*1.2</f>
        <v>31.955027999999999</v>
      </c>
      <c r="Q51" s="17">
        <f>35.400992*1.2</f>
        <v>42.481190400000003</v>
      </c>
      <c r="R51" s="17">
        <f>30.87995*1.2</f>
        <v>37.05594</v>
      </c>
      <c r="S51" s="17">
        <f>44.709628*1.2</f>
        <v>53.6515536</v>
      </c>
      <c r="T51" s="17">
        <f>Q51</f>
        <v>42.481190400000003</v>
      </c>
      <c r="U51" s="17">
        <f>S51</f>
        <v>53.6515536</v>
      </c>
      <c r="V51" s="17">
        <v>0</v>
      </c>
      <c r="W51" s="17">
        <f>T51-O51-AD51</f>
        <v>42.481190400000003</v>
      </c>
      <c r="X51" s="17">
        <f>U51-O51-AD51</f>
        <v>53.6515536</v>
      </c>
      <c r="Y51" s="17">
        <v>0</v>
      </c>
      <c r="Z51" s="17">
        <v>0</v>
      </c>
      <c r="AA51" s="17">
        <v>0</v>
      </c>
      <c r="AB51" s="17">
        <v>0</v>
      </c>
      <c r="AC51" s="17">
        <f t="shared" ref="AC51" si="177">Y51-AB51</f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f t="shared" ref="AH51" si="178">AD51-AG51</f>
        <v>0</v>
      </c>
      <c r="AI51" s="17">
        <f>4.5*1.2</f>
        <v>5.3999999999999995</v>
      </c>
      <c r="AJ51" s="17">
        <v>0</v>
      </c>
      <c r="AK51" s="17">
        <v>0</v>
      </c>
      <c r="AL51" s="17">
        <v>0</v>
      </c>
      <c r="AM51" s="17">
        <f t="shared" ref="AM51" si="179">AI51-AL51</f>
        <v>5.3999999999999995</v>
      </c>
      <c r="AN51" s="17">
        <v>0</v>
      </c>
      <c r="AO51" s="17">
        <v>0</v>
      </c>
      <c r="AP51" s="17">
        <v>0</v>
      </c>
      <c r="AQ51" s="17">
        <v>0</v>
      </c>
      <c r="AR51" s="17">
        <f t="shared" ref="AR51" si="180">AN51-AQ51</f>
        <v>0</v>
      </c>
      <c r="AS51" s="17">
        <f>30*1.2</f>
        <v>36</v>
      </c>
      <c r="AT51" s="17">
        <v>0</v>
      </c>
      <c r="AU51" s="17">
        <v>0</v>
      </c>
      <c r="AV51" s="17">
        <v>13.32574</v>
      </c>
      <c r="AW51" s="17">
        <f t="shared" ref="AW51" si="181">AS51-AV51</f>
        <v>22.67426</v>
      </c>
      <c r="AX51" s="17">
        <v>0</v>
      </c>
      <c r="AY51" s="17">
        <v>0</v>
      </c>
      <c r="AZ51" s="17">
        <v>0</v>
      </c>
      <c r="BA51" s="17">
        <v>0</v>
      </c>
      <c r="BB51" s="17">
        <f t="shared" ref="BB51" si="182">AX51-BA51</f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f t="shared" ref="BG51" si="183">BC51-BF51</f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f t="shared" ref="BL51" si="184">BH51-BK51</f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f t="shared" ref="BQ51" si="185">BM51-BP51</f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f t="shared" ref="BV51" si="186">BR51-BU51</f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f t="shared" ref="CA51" si="187">BW51-BZ51</f>
        <v>0</v>
      </c>
      <c r="CB51" s="17">
        <f>5.953751*1.2</f>
        <v>7.1445011999999997</v>
      </c>
      <c r="CC51" s="17">
        <v>0</v>
      </c>
      <c r="CD51" s="17">
        <v>0</v>
      </c>
      <c r="CE51" s="17">
        <v>0</v>
      </c>
      <c r="CF51" s="17">
        <f t="shared" ref="CF51" si="188">CB51-CE51</f>
        <v>7.1445011999999997</v>
      </c>
      <c r="CG51" s="17">
        <f>AI51+AS51+BC51+BM51+BW51</f>
        <v>41.4</v>
      </c>
      <c r="CH51" s="17">
        <f t="shared" ref="CH51" si="189">AJ51+AT51+BD51+BN51+BX51</f>
        <v>0</v>
      </c>
      <c r="CI51" s="17">
        <f t="shared" ref="CI51" si="190">AK51+AU51+BE51+BO51+BY51</f>
        <v>0</v>
      </c>
      <c r="CJ51" s="17">
        <f t="shared" ref="CJ51" si="191">AL51+AV51+BF51+BP51+BZ51</f>
        <v>13.32574</v>
      </c>
      <c r="CK51" s="17">
        <f t="shared" ref="CK51" si="192">AM51+AW51+BG51+BQ51+CA51</f>
        <v>28.074259999999999</v>
      </c>
      <c r="CL51" s="17">
        <f t="shared" ref="CL51" si="193">AN51+AX51+BH51+BR51+CB51</f>
        <v>7.1445011999999997</v>
      </c>
      <c r="CM51" s="17">
        <f t="shared" ref="CM51" si="194">AO51+AY51+BI51+BS51+CC51</f>
        <v>0</v>
      </c>
      <c r="CN51" s="17">
        <f t="shared" ref="CN51" si="195">AP51+AZ51+BJ51+BT51+CD51</f>
        <v>0</v>
      </c>
      <c r="CO51" s="17">
        <f t="shared" ref="CO51" si="196">AQ51+BA51+BK51+BU51+CE51</f>
        <v>0</v>
      </c>
      <c r="CP51" s="17">
        <f t="shared" ref="CP51" si="197">AR51+BB51+BL51+BV51+CF51</f>
        <v>7.1445011999999997</v>
      </c>
      <c r="CQ51" s="12" t="s">
        <v>0</v>
      </c>
    </row>
    <row r="52" spans="1:95" ht="39.75" customHeight="1">
      <c r="A52" s="10" t="s">
        <v>43</v>
      </c>
      <c r="B52" s="11" t="s">
        <v>42</v>
      </c>
      <c r="C52" s="8" t="s">
        <v>1</v>
      </c>
      <c r="D52" s="20">
        <f>D53+D54</f>
        <v>0</v>
      </c>
      <c r="E52" s="20">
        <f t="shared" ref="E52:X52" si="198">E53+E54</f>
        <v>0</v>
      </c>
      <c r="F52" s="20">
        <f t="shared" ref="F52" si="199">F53+F54</f>
        <v>0</v>
      </c>
      <c r="G52" s="20">
        <f t="shared" si="198"/>
        <v>0</v>
      </c>
      <c r="H52" s="17">
        <f t="shared" ref="H52:J52" si="200">H53+H54</f>
        <v>2.4946559999999995</v>
      </c>
      <c r="I52" s="17">
        <f t="shared" si="200"/>
        <v>15.131471999999999</v>
      </c>
      <c r="J52" s="17">
        <f t="shared" si="200"/>
        <v>0</v>
      </c>
      <c r="K52" s="17">
        <f t="shared" si="198"/>
        <v>0.59123999999999999</v>
      </c>
      <c r="L52" s="17">
        <f t="shared" si="198"/>
        <v>42.343859999999999</v>
      </c>
      <c r="M52" s="17">
        <f t="shared" si="198"/>
        <v>0</v>
      </c>
      <c r="N52" s="17">
        <f t="shared" si="198"/>
        <v>0</v>
      </c>
      <c r="O52" s="17">
        <f t="shared" si="198"/>
        <v>3.9443159999999997</v>
      </c>
      <c r="P52" s="17">
        <f t="shared" ref="P52:Q52" si="201">P53+P54</f>
        <v>89.072891999999996</v>
      </c>
      <c r="Q52" s="17">
        <f t="shared" si="201"/>
        <v>96.537661200000002</v>
      </c>
      <c r="R52" s="17">
        <f t="shared" si="198"/>
        <v>197.15128800000002</v>
      </c>
      <c r="S52" s="17">
        <f t="shared" si="198"/>
        <v>153.1266636</v>
      </c>
      <c r="T52" s="17">
        <f t="shared" ref="T52" si="202">T53+T54</f>
        <v>96.537661200000002</v>
      </c>
      <c r="U52" s="17">
        <f t="shared" si="198"/>
        <v>153.1266636</v>
      </c>
      <c r="V52" s="17">
        <f t="shared" si="198"/>
        <v>0</v>
      </c>
      <c r="W52" s="17">
        <f t="shared" si="198"/>
        <v>94.732861200000002</v>
      </c>
      <c r="X52" s="17">
        <f t="shared" si="198"/>
        <v>115.08426359999999</v>
      </c>
      <c r="Y52" s="17">
        <f t="shared" ref="Y52:AM52" si="203">Y53+Y54</f>
        <v>0</v>
      </c>
      <c r="Z52" s="17">
        <f t="shared" si="203"/>
        <v>0</v>
      </c>
      <c r="AA52" s="17">
        <f t="shared" si="203"/>
        <v>0</v>
      </c>
      <c r="AB52" s="17">
        <f t="shared" si="203"/>
        <v>0</v>
      </c>
      <c r="AC52" s="17">
        <f t="shared" si="203"/>
        <v>0</v>
      </c>
      <c r="AD52" s="17">
        <f t="shared" si="203"/>
        <v>34.098084</v>
      </c>
      <c r="AE52" s="17">
        <f t="shared" si="203"/>
        <v>0</v>
      </c>
      <c r="AF52" s="17">
        <f t="shared" si="203"/>
        <v>0</v>
      </c>
      <c r="AG52" s="17">
        <f t="shared" si="203"/>
        <v>0</v>
      </c>
      <c r="AH52" s="17">
        <f t="shared" si="203"/>
        <v>0</v>
      </c>
      <c r="AI52" s="17">
        <f t="shared" si="203"/>
        <v>58.199999999999996</v>
      </c>
      <c r="AJ52" s="17">
        <f t="shared" si="203"/>
        <v>0</v>
      </c>
      <c r="AK52" s="17">
        <f t="shared" si="203"/>
        <v>0</v>
      </c>
      <c r="AL52" s="17">
        <f t="shared" si="203"/>
        <v>13.32574</v>
      </c>
      <c r="AM52" s="17">
        <f t="shared" si="203"/>
        <v>44.874259999999992</v>
      </c>
      <c r="AN52" s="17">
        <f t="shared" ref="AN52:AW52" si="204">AN53+AN54</f>
        <v>6.9788879999999995</v>
      </c>
      <c r="AO52" s="17">
        <f t="shared" si="204"/>
        <v>0</v>
      </c>
      <c r="AP52" s="17">
        <f t="shared" si="204"/>
        <v>0</v>
      </c>
      <c r="AQ52" s="17">
        <f t="shared" si="204"/>
        <v>5.8157399999999999</v>
      </c>
      <c r="AR52" s="17">
        <f t="shared" si="204"/>
        <v>1.1631479999999994</v>
      </c>
      <c r="AS52" s="17">
        <f t="shared" si="204"/>
        <v>0</v>
      </c>
      <c r="AT52" s="17">
        <f t="shared" si="204"/>
        <v>0</v>
      </c>
      <c r="AU52" s="17">
        <f t="shared" si="204"/>
        <v>0</v>
      </c>
      <c r="AV52" s="17">
        <f t="shared" si="204"/>
        <v>0</v>
      </c>
      <c r="AW52" s="17">
        <f t="shared" si="204"/>
        <v>0</v>
      </c>
      <c r="AX52" s="17">
        <f t="shared" ref="AX52:CF52" si="205">AX53+AX54</f>
        <v>69.997270799999995</v>
      </c>
      <c r="AY52" s="17">
        <f t="shared" si="205"/>
        <v>0</v>
      </c>
      <c r="AZ52" s="17">
        <f t="shared" si="205"/>
        <v>0</v>
      </c>
      <c r="BA52" s="17">
        <f t="shared" si="205"/>
        <v>38.059878200895902</v>
      </c>
      <c r="BB52" s="17">
        <f t="shared" si="205"/>
        <v>31.937392599104086</v>
      </c>
      <c r="BC52" s="17">
        <f t="shared" si="205"/>
        <v>0</v>
      </c>
      <c r="BD52" s="17">
        <f t="shared" si="205"/>
        <v>0</v>
      </c>
      <c r="BE52" s="17">
        <f t="shared" si="205"/>
        <v>0</v>
      </c>
      <c r="BF52" s="17">
        <f t="shared" si="205"/>
        <v>0</v>
      </c>
      <c r="BG52" s="17">
        <f t="shared" si="205"/>
        <v>0</v>
      </c>
      <c r="BH52" s="17">
        <f t="shared" si="205"/>
        <v>37.569419999999994</v>
      </c>
      <c r="BI52" s="17">
        <f t="shared" si="205"/>
        <v>0</v>
      </c>
      <c r="BJ52" s="17">
        <f t="shared" si="205"/>
        <v>0</v>
      </c>
      <c r="BK52" s="17">
        <f t="shared" si="205"/>
        <v>31</v>
      </c>
      <c r="BL52" s="17">
        <f t="shared" si="205"/>
        <v>6.5694199999999938</v>
      </c>
      <c r="BM52" s="17">
        <f t="shared" si="205"/>
        <v>3</v>
      </c>
      <c r="BN52" s="17">
        <f t="shared" si="205"/>
        <v>0</v>
      </c>
      <c r="BO52" s="17">
        <f t="shared" si="205"/>
        <v>0</v>
      </c>
      <c r="BP52" s="17">
        <f t="shared" si="205"/>
        <v>0</v>
      </c>
      <c r="BQ52" s="17">
        <f t="shared" si="205"/>
        <v>3</v>
      </c>
      <c r="BR52" s="17">
        <f t="shared" si="205"/>
        <v>0</v>
      </c>
      <c r="BS52" s="17">
        <f t="shared" si="205"/>
        <v>0</v>
      </c>
      <c r="BT52" s="17">
        <f t="shared" si="205"/>
        <v>0</v>
      </c>
      <c r="BU52" s="17">
        <f t="shared" si="205"/>
        <v>0</v>
      </c>
      <c r="BV52" s="17">
        <f t="shared" si="205"/>
        <v>0</v>
      </c>
      <c r="BW52" s="17">
        <f t="shared" si="205"/>
        <v>18</v>
      </c>
      <c r="BX52" s="17">
        <f t="shared" si="205"/>
        <v>0</v>
      </c>
      <c r="BY52" s="17">
        <f t="shared" si="205"/>
        <v>0</v>
      </c>
      <c r="BZ52" s="17">
        <f t="shared" si="205"/>
        <v>0</v>
      </c>
      <c r="CA52" s="17">
        <f t="shared" si="205"/>
        <v>18</v>
      </c>
      <c r="CB52" s="17">
        <f t="shared" si="205"/>
        <v>0</v>
      </c>
      <c r="CC52" s="17">
        <f t="shared" si="205"/>
        <v>0</v>
      </c>
      <c r="CD52" s="17">
        <f t="shared" si="205"/>
        <v>0</v>
      </c>
      <c r="CE52" s="17">
        <f t="shared" si="205"/>
        <v>0</v>
      </c>
      <c r="CF52" s="17">
        <f t="shared" si="205"/>
        <v>0</v>
      </c>
      <c r="CG52" s="17">
        <f t="shared" ref="CG52:CP52" si="206">CG53+CG54</f>
        <v>79.199999999999989</v>
      </c>
      <c r="CH52" s="17">
        <f t="shared" si="206"/>
        <v>0</v>
      </c>
      <c r="CI52" s="17">
        <f t="shared" si="206"/>
        <v>0</v>
      </c>
      <c r="CJ52" s="17">
        <f t="shared" si="206"/>
        <v>13.32574</v>
      </c>
      <c r="CK52" s="17">
        <f t="shared" si="206"/>
        <v>65.874259999999992</v>
      </c>
      <c r="CL52" s="17">
        <f t="shared" si="206"/>
        <v>114.54557879999999</v>
      </c>
      <c r="CM52" s="17">
        <f t="shared" si="206"/>
        <v>0</v>
      </c>
      <c r="CN52" s="17">
        <f t="shared" si="206"/>
        <v>0</v>
      </c>
      <c r="CO52" s="17">
        <f t="shared" si="206"/>
        <v>74.8756182008959</v>
      </c>
      <c r="CP52" s="17">
        <f t="shared" si="206"/>
        <v>39.66996059910408</v>
      </c>
      <c r="CQ52" s="12" t="s">
        <v>0</v>
      </c>
    </row>
    <row r="53" spans="1:95" ht="39.75" customHeight="1">
      <c r="A53" s="10" t="s">
        <v>41</v>
      </c>
      <c r="B53" s="11" t="s">
        <v>40</v>
      </c>
      <c r="C53" s="8" t="s">
        <v>1</v>
      </c>
      <c r="D53" s="20">
        <v>0</v>
      </c>
      <c r="E53" s="20">
        <v>0</v>
      </c>
      <c r="F53" s="20">
        <v>0</v>
      </c>
      <c r="G53" s="20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2" t="s">
        <v>0</v>
      </c>
    </row>
    <row r="54" spans="1:95" ht="39.75" customHeight="1">
      <c r="A54" s="10" t="s">
        <v>39</v>
      </c>
      <c r="B54" s="11" t="s">
        <v>38</v>
      </c>
      <c r="C54" s="8" t="s">
        <v>1</v>
      </c>
      <c r="D54" s="20">
        <f>SUM(D55:D56)</f>
        <v>0</v>
      </c>
      <c r="E54" s="20">
        <v>0</v>
      </c>
      <c r="F54" s="20">
        <v>0</v>
      </c>
      <c r="G54" s="20">
        <v>0</v>
      </c>
      <c r="H54" s="17">
        <f>SUM(H55:H57)</f>
        <v>2.4946559999999995</v>
      </c>
      <c r="I54" s="17">
        <f t="shared" ref="I54:BT54" si="207">SUM(I55:I57)</f>
        <v>15.131471999999999</v>
      </c>
      <c r="J54" s="17">
        <f t="shared" si="207"/>
        <v>0</v>
      </c>
      <c r="K54" s="17">
        <f t="shared" si="207"/>
        <v>0.59123999999999999</v>
      </c>
      <c r="L54" s="17">
        <f t="shared" si="207"/>
        <v>42.343859999999999</v>
      </c>
      <c r="M54" s="17">
        <f t="shared" si="207"/>
        <v>0</v>
      </c>
      <c r="N54" s="17">
        <f t="shared" si="207"/>
        <v>0</v>
      </c>
      <c r="O54" s="17">
        <f t="shared" si="207"/>
        <v>3.9443159999999997</v>
      </c>
      <c r="P54" s="17">
        <f t="shared" si="207"/>
        <v>89.072891999999996</v>
      </c>
      <c r="Q54" s="17">
        <f t="shared" si="207"/>
        <v>96.537661200000002</v>
      </c>
      <c r="R54" s="17">
        <f t="shared" si="207"/>
        <v>197.15128800000002</v>
      </c>
      <c r="S54" s="17">
        <f t="shared" si="207"/>
        <v>153.1266636</v>
      </c>
      <c r="T54" s="17">
        <f t="shared" si="207"/>
        <v>96.537661200000002</v>
      </c>
      <c r="U54" s="17">
        <f t="shared" si="207"/>
        <v>153.1266636</v>
      </c>
      <c r="V54" s="17">
        <f t="shared" si="207"/>
        <v>0</v>
      </c>
      <c r="W54" s="17">
        <f t="shared" si="207"/>
        <v>94.732861200000002</v>
      </c>
      <c r="X54" s="17">
        <f t="shared" si="207"/>
        <v>115.08426359999999</v>
      </c>
      <c r="Y54" s="17">
        <f t="shared" si="207"/>
        <v>0</v>
      </c>
      <c r="Z54" s="17">
        <f t="shared" si="207"/>
        <v>0</v>
      </c>
      <c r="AA54" s="17">
        <f t="shared" si="207"/>
        <v>0</v>
      </c>
      <c r="AB54" s="17">
        <f t="shared" si="207"/>
        <v>0</v>
      </c>
      <c r="AC54" s="17">
        <f t="shared" si="207"/>
        <v>0</v>
      </c>
      <c r="AD54" s="17">
        <f t="shared" si="207"/>
        <v>34.098084</v>
      </c>
      <c r="AE54" s="17">
        <f t="shared" si="207"/>
        <v>0</v>
      </c>
      <c r="AF54" s="17">
        <f t="shared" si="207"/>
        <v>0</v>
      </c>
      <c r="AG54" s="17">
        <f t="shared" si="207"/>
        <v>0</v>
      </c>
      <c r="AH54" s="17">
        <f t="shared" si="207"/>
        <v>0</v>
      </c>
      <c r="AI54" s="17">
        <f t="shared" si="207"/>
        <v>58.199999999999996</v>
      </c>
      <c r="AJ54" s="17">
        <f t="shared" si="207"/>
        <v>0</v>
      </c>
      <c r="AK54" s="17">
        <f t="shared" si="207"/>
        <v>0</v>
      </c>
      <c r="AL54" s="17">
        <f t="shared" si="207"/>
        <v>13.32574</v>
      </c>
      <c r="AM54" s="17">
        <f t="shared" si="207"/>
        <v>44.874259999999992</v>
      </c>
      <c r="AN54" s="17">
        <f t="shared" si="207"/>
        <v>6.9788879999999995</v>
      </c>
      <c r="AO54" s="17">
        <f t="shared" si="207"/>
        <v>0</v>
      </c>
      <c r="AP54" s="17">
        <f t="shared" si="207"/>
        <v>0</v>
      </c>
      <c r="AQ54" s="17">
        <f t="shared" si="207"/>
        <v>5.8157399999999999</v>
      </c>
      <c r="AR54" s="17">
        <f t="shared" si="207"/>
        <v>1.1631479999999994</v>
      </c>
      <c r="AS54" s="17">
        <f t="shared" si="207"/>
        <v>0</v>
      </c>
      <c r="AT54" s="17">
        <f t="shared" si="207"/>
        <v>0</v>
      </c>
      <c r="AU54" s="17">
        <f t="shared" si="207"/>
        <v>0</v>
      </c>
      <c r="AV54" s="17">
        <f t="shared" si="207"/>
        <v>0</v>
      </c>
      <c r="AW54" s="17">
        <f t="shared" si="207"/>
        <v>0</v>
      </c>
      <c r="AX54" s="17">
        <f t="shared" si="207"/>
        <v>69.997270799999995</v>
      </c>
      <c r="AY54" s="17">
        <f t="shared" si="207"/>
        <v>0</v>
      </c>
      <c r="AZ54" s="17">
        <f t="shared" si="207"/>
        <v>0</v>
      </c>
      <c r="BA54" s="17">
        <f t="shared" si="207"/>
        <v>38.059878200895902</v>
      </c>
      <c r="BB54" s="17">
        <f t="shared" si="207"/>
        <v>31.937392599104086</v>
      </c>
      <c r="BC54" s="17">
        <f t="shared" si="207"/>
        <v>0</v>
      </c>
      <c r="BD54" s="17">
        <f t="shared" si="207"/>
        <v>0</v>
      </c>
      <c r="BE54" s="17">
        <f t="shared" si="207"/>
        <v>0</v>
      </c>
      <c r="BF54" s="17">
        <f t="shared" si="207"/>
        <v>0</v>
      </c>
      <c r="BG54" s="17">
        <f t="shared" si="207"/>
        <v>0</v>
      </c>
      <c r="BH54" s="17">
        <f t="shared" si="207"/>
        <v>37.569419999999994</v>
      </c>
      <c r="BI54" s="17">
        <f t="shared" si="207"/>
        <v>0</v>
      </c>
      <c r="BJ54" s="17">
        <f t="shared" si="207"/>
        <v>0</v>
      </c>
      <c r="BK54" s="17">
        <f t="shared" si="207"/>
        <v>31</v>
      </c>
      <c r="BL54" s="17">
        <f t="shared" si="207"/>
        <v>6.5694199999999938</v>
      </c>
      <c r="BM54" s="17">
        <f t="shared" si="207"/>
        <v>3</v>
      </c>
      <c r="BN54" s="17">
        <f t="shared" si="207"/>
        <v>0</v>
      </c>
      <c r="BO54" s="17">
        <f t="shared" si="207"/>
        <v>0</v>
      </c>
      <c r="BP54" s="17">
        <f t="shared" si="207"/>
        <v>0</v>
      </c>
      <c r="BQ54" s="17">
        <f t="shared" si="207"/>
        <v>3</v>
      </c>
      <c r="BR54" s="17">
        <f t="shared" si="207"/>
        <v>0</v>
      </c>
      <c r="BS54" s="17">
        <f t="shared" si="207"/>
        <v>0</v>
      </c>
      <c r="BT54" s="17">
        <f t="shared" si="207"/>
        <v>0</v>
      </c>
      <c r="BU54" s="17">
        <f t="shared" ref="BU54:CP54" si="208">SUM(BU55:BU57)</f>
        <v>0</v>
      </c>
      <c r="BV54" s="17">
        <f t="shared" si="208"/>
        <v>0</v>
      </c>
      <c r="BW54" s="17">
        <f t="shared" si="208"/>
        <v>18</v>
      </c>
      <c r="BX54" s="17">
        <f t="shared" si="208"/>
        <v>0</v>
      </c>
      <c r="BY54" s="17">
        <f t="shared" si="208"/>
        <v>0</v>
      </c>
      <c r="BZ54" s="17">
        <f t="shared" si="208"/>
        <v>0</v>
      </c>
      <c r="CA54" s="17">
        <f t="shared" si="208"/>
        <v>18</v>
      </c>
      <c r="CB54" s="17">
        <f t="shared" si="208"/>
        <v>0</v>
      </c>
      <c r="CC54" s="17">
        <f t="shared" si="208"/>
        <v>0</v>
      </c>
      <c r="CD54" s="17">
        <f t="shared" si="208"/>
        <v>0</v>
      </c>
      <c r="CE54" s="17">
        <f t="shared" si="208"/>
        <v>0</v>
      </c>
      <c r="CF54" s="17">
        <f t="shared" si="208"/>
        <v>0</v>
      </c>
      <c r="CG54" s="17">
        <f t="shared" si="208"/>
        <v>79.199999999999989</v>
      </c>
      <c r="CH54" s="17">
        <f t="shared" si="208"/>
        <v>0</v>
      </c>
      <c r="CI54" s="17">
        <f t="shared" si="208"/>
        <v>0</v>
      </c>
      <c r="CJ54" s="17">
        <f t="shared" si="208"/>
        <v>13.32574</v>
      </c>
      <c r="CK54" s="17">
        <f t="shared" si="208"/>
        <v>65.874259999999992</v>
      </c>
      <c r="CL54" s="17">
        <f t="shared" si="208"/>
        <v>114.54557879999999</v>
      </c>
      <c r="CM54" s="17">
        <f t="shared" si="208"/>
        <v>0</v>
      </c>
      <c r="CN54" s="17">
        <f t="shared" si="208"/>
        <v>0</v>
      </c>
      <c r="CO54" s="17">
        <f t="shared" si="208"/>
        <v>74.8756182008959</v>
      </c>
      <c r="CP54" s="17">
        <f t="shared" si="208"/>
        <v>39.66996059910408</v>
      </c>
      <c r="CQ54" s="12" t="s">
        <v>0</v>
      </c>
    </row>
    <row r="55" spans="1:95" ht="45" customHeight="1">
      <c r="A55" s="10" t="s">
        <v>179</v>
      </c>
      <c r="B55" s="26" t="s">
        <v>184</v>
      </c>
      <c r="C55" s="21" t="s">
        <v>217</v>
      </c>
      <c r="D55" s="20" t="s">
        <v>164</v>
      </c>
      <c r="E55" s="20">
        <v>2026</v>
      </c>
      <c r="F55" s="20">
        <v>2029</v>
      </c>
      <c r="G55" s="20">
        <v>2027</v>
      </c>
      <c r="H55" s="20" t="s">
        <v>0</v>
      </c>
      <c r="I55" s="20" t="s">
        <v>0</v>
      </c>
      <c r="J55" s="20" t="s">
        <v>0</v>
      </c>
      <c r="K55" s="20" t="s">
        <v>0</v>
      </c>
      <c r="L55" s="20" t="s">
        <v>0</v>
      </c>
      <c r="M55" s="20" t="s">
        <v>0</v>
      </c>
      <c r="N55" s="17">
        <v>0</v>
      </c>
      <c r="O55" s="17">
        <v>0</v>
      </c>
      <c r="P55" s="17">
        <f>26.34231*1.2</f>
        <v>31.610772000000001</v>
      </c>
      <c r="Q55" s="17">
        <f>30.274887*1.2</f>
        <v>36.329864399999998</v>
      </c>
      <c r="R55" s="17">
        <f>26.34231*1.2</f>
        <v>31.610772000000001</v>
      </c>
      <c r="S55" s="17">
        <f>33.942621*1.2</f>
        <v>40.7311452</v>
      </c>
      <c r="T55" s="17">
        <f>Q55</f>
        <v>36.329864399999998</v>
      </c>
      <c r="U55" s="17">
        <f t="shared" ref="U55:U57" si="209">S55</f>
        <v>40.7311452</v>
      </c>
      <c r="V55" s="17">
        <v>0</v>
      </c>
      <c r="W55" s="17">
        <f t="shared" ref="W55:W56" si="210">T55-O55-AD55</f>
        <v>36.329864399999998</v>
      </c>
      <c r="X55" s="17">
        <f t="shared" ref="X55:X57" si="211">U55-O55-AD55</f>
        <v>40.7311452</v>
      </c>
      <c r="Y55" s="17">
        <v>0</v>
      </c>
      <c r="Z55" s="17">
        <v>0</v>
      </c>
      <c r="AA55" s="17">
        <v>0</v>
      </c>
      <c r="AB55" s="17">
        <v>0</v>
      </c>
      <c r="AC55" s="17">
        <f t="shared" ref="AC55:AC56" si="212">Y55-AB55</f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f t="shared" ref="AH55:AH56" si="213">AD55-AG55</f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f t="shared" ref="AM55" si="214">AI55-AL55</f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f t="shared" ref="AR55:AR56" si="215">AN55-AQ55</f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f t="shared" ref="AW55:AW56" si="216">AS55-AV55</f>
        <v>0</v>
      </c>
      <c r="AX55" s="17">
        <f>2.634775*1.2</f>
        <v>3.1617299999999999</v>
      </c>
      <c r="AY55" s="17">
        <v>0</v>
      </c>
      <c r="AZ55" s="17">
        <v>0</v>
      </c>
      <c r="BA55" s="17">
        <v>2.0821300000000011</v>
      </c>
      <c r="BB55" s="17">
        <f t="shared" ref="BB55:BB56" si="217">AX55-BA55</f>
        <v>1.0795999999999988</v>
      </c>
      <c r="BC55" s="17">
        <v>0</v>
      </c>
      <c r="BD55" s="17">
        <v>0</v>
      </c>
      <c r="BE55" s="17">
        <v>0</v>
      </c>
      <c r="BF55" s="17">
        <v>0</v>
      </c>
      <c r="BG55" s="17">
        <f t="shared" ref="BG55:BG56" si="218">BC55-BF55</f>
        <v>0</v>
      </c>
      <c r="BH55" s="17">
        <f>31.30785*1.2</f>
        <v>37.569419999999994</v>
      </c>
      <c r="BI55" s="17">
        <v>0</v>
      </c>
      <c r="BJ55" s="17">
        <v>0</v>
      </c>
      <c r="BK55" s="17">
        <v>31</v>
      </c>
      <c r="BL55" s="17">
        <f t="shared" ref="BL55:BL56" si="219">BH55-BK55</f>
        <v>6.5694199999999938</v>
      </c>
      <c r="BM55" s="17">
        <f>2.5*1.2</f>
        <v>3</v>
      </c>
      <c r="BN55" s="17">
        <v>0</v>
      </c>
      <c r="BO55" s="17">
        <v>0</v>
      </c>
      <c r="BP55" s="17">
        <v>0</v>
      </c>
      <c r="BQ55" s="17">
        <f t="shared" ref="BQ55:BQ56" si="220">BM55-BP55</f>
        <v>3</v>
      </c>
      <c r="BR55" s="17">
        <v>0</v>
      </c>
      <c r="BS55" s="17">
        <v>0</v>
      </c>
      <c r="BT55" s="17">
        <v>0</v>
      </c>
      <c r="BU55" s="17">
        <v>0</v>
      </c>
      <c r="BV55" s="17">
        <f t="shared" ref="BV55:BV56" si="221">BR55-BU55</f>
        <v>0</v>
      </c>
      <c r="BW55" s="17">
        <f>15*1.2</f>
        <v>18</v>
      </c>
      <c r="BX55" s="17">
        <v>0</v>
      </c>
      <c r="BY55" s="17">
        <v>0</v>
      </c>
      <c r="BZ55" s="17">
        <v>0</v>
      </c>
      <c r="CA55" s="17">
        <f t="shared" ref="CA55:CA56" si="222">BW55-BZ55</f>
        <v>18</v>
      </c>
      <c r="CB55" s="17">
        <v>0</v>
      </c>
      <c r="CC55" s="17">
        <v>0</v>
      </c>
      <c r="CD55" s="17">
        <v>0</v>
      </c>
      <c r="CE55" s="17">
        <v>0</v>
      </c>
      <c r="CF55" s="17">
        <f t="shared" ref="CF55:CF56" si="223">CB55-CE55</f>
        <v>0</v>
      </c>
      <c r="CG55" s="17">
        <f t="shared" ref="CG55:CG56" si="224">AI55+AS55+BC55+BM55+BW55</f>
        <v>21</v>
      </c>
      <c r="CH55" s="17">
        <f t="shared" ref="CH55:CH56" si="225">AJ55+AT55+BD55+BN55+BX55</f>
        <v>0</v>
      </c>
      <c r="CI55" s="17">
        <f t="shared" ref="CI55:CI56" si="226">AK55+AU55+BE55+BO55+BY55</f>
        <v>0</v>
      </c>
      <c r="CJ55" s="17">
        <f t="shared" ref="CJ55:CJ56" si="227">AL55+AV55+BF55+BP55+BZ55</f>
        <v>0</v>
      </c>
      <c r="CK55" s="17">
        <f t="shared" ref="CK55:CK56" si="228">AM55+AW55+BG55+BQ55+CA55</f>
        <v>21</v>
      </c>
      <c r="CL55" s="17">
        <f t="shared" ref="CL55:CL56" si="229">AN55+AX55+BH55+BR55+CB55</f>
        <v>40.731149999999992</v>
      </c>
      <c r="CM55" s="17">
        <f t="shared" ref="CM55:CM56" si="230">AO55+AY55+BI55+BS55+CC55</f>
        <v>0</v>
      </c>
      <c r="CN55" s="17">
        <f t="shared" ref="CN55:CN56" si="231">AP55+AZ55+BJ55+BT55+CD55</f>
        <v>0</v>
      </c>
      <c r="CO55" s="17">
        <f t="shared" ref="CO55:CO56" si="232">AQ55+BA55+BK55+BU55+CE55</f>
        <v>33.082129999999999</v>
      </c>
      <c r="CP55" s="17">
        <f t="shared" ref="CP55:CP56" si="233">AR55+BB55+BL55+BV55+CF55</f>
        <v>7.649019999999993</v>
      </c>
      <c r="CQ55" s="12" t="s">
        <v>0</v>
      </c>
    </row>
    <row r="56" spans="1:95" ht="45" customHeight="1">
      <c r="A56" s="10" t="s">
        <v>216</v>
      </c>
      <c r="B56" s="30" t="s">
        <v>211</v>
      </c>
      <c r="C56" s="21" t="s">
        <v>214</v>
      </c>
      <c r="D56" s="20" t="s">
        <v>164</v>
      </c>
      <c r="E56" s="20">
        <v>2020</v>
      </c>
      <c r="F56" s="20">
        <v>2025</v>
      </c>
      <c r="G56" s="20">
        <v>2026</v>
      </c>
      <c r="H56" s="17">
        <f>2.07888*1.2</f>
        <v>2.4946559999999995</v>
      </c>
      <c r="I56" s="17">
        <f>12.60956*1.2</f>
        <v>15.131471999999999</v>
      </c>
      <c r="J56" s="10" t="s">
        <v>215</v>
      </c>
      <c r="K56" s="20" t="s">
        <v>0</v>
      </c>
      <c r="L56" s="20" t="s">
        <v>0</v>
      </c>
      <c r="M56" s="20" t="s">
        <v>0</v>
      </c>
      <c r="N56" s="17">
        <v>0</v>
      </c>
      <c r="O56" s="17">
        <f>1.504*1.2</f>
        <v>1.8048</v>
      </c>
      <c r="P56" s="17">
        <f>47.8851*1.2</f>
        <v>57.462119999999999</v>
      </c>
      <c r="Q56" s="17">
        <f>50.173164*1.2</f>
        <v>60.207796799999997</v>
      </c>
      <c r="R56" s="17">
        <f>49.22827*1.2</f>
        <v>59.073923999999998</v>
      </c>
      <c r="S56" s="17">
        <f>58.376382*1.2</f>
        <v>70.051658399999994</v>
      </c>
      <c r="T56" s="17">
        <f>Q56</f>
        <v>60.207796799999997</v>
      </c>
      <c r="U56" s="17">
        <f t="shared" si="209"/>
        <v>70.051658399999994</v>
      </c>
      <c r="V56" s="17">
        <v>0</v>
      </c>
      <c r="W56" s="17">
        <f t="shared" si="210"/>
        <v>58.402996799999997</v>
      </c>
      <c r="X56" s="17">
        <f t="shared" si="211"/>
        <v>68.246858399999994</v>
      </c>
      <c r="Y56" s="17">
        <v>0</v>
      </c>
      <c r="Z56" s="17">
        <v>0</v>
      </c>
      <c r="AA56" s="17">
        <v>0</v>
      </c>
      <c r="AB56" s="17">
        <v>0</v>
      </c>
      <c r="AC56" s="17">
        <f t="shared" si="212"/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f t="shared" si="213"/>
        <v>0</v>
      </c>
      <c r="AI56" s="17">
        <f>48.5*1.2</f>
        <v>58.199999999999996</v>
      </c>
      <c r="AJ56" s="17">
        <v>0</v>
      </c>
      <c r="AK56" s="17">
        <v>0</v>
      </c>
      <c r="AL56" s="17">
        <v>13.32574</v>
      </c>
      <c r="AM56" s="17">
        <f t="shared" ref="AM56" si="234">AI56-AL56</f>
        <v>44.874259999999992</v>
      </c>
      <c r="AN56" s="17">
        <f>1*1.2</f>
        <v>1.2</v>
      </c>
      <c r="AO56" s="17">
        <v>0</v>
      </c>
      <c r="AP56" s="17">
        <v>0</v>
      </c>
      <c r="AQ56" s="17">
        <v>1</v>
      </c>
      <c r="AR56" s="17">
        <f t="shared" si="215"/>
        <v>0.19999999999999996</v>
      </c>
      <c r="AS56" s="17">
        <v>0</v>
      </c>
      <c r="AT56" s="17">
        <v>0</v>
      </c>
      <c r="AU56" s="17">
        <v>0</v>
      </c>
      <c r="AV56" s="17">
        <v>0</v>
      </c>
      <c r="AW56" s="17">
        <f t="shared" si="216"/>
        <v>0</v>
      </c>
      <c r="AX56" s="17">
        <f>55.696284*1.2</f>
        <v>66.83554079999999</v>
      </c>
      <c r="AY56" s="17">
        <v>0</v>
      </c>
      <c r="AZ56" s="17">
        <v>0</v>
      </c>
      <c r="BA56" s="17">
        <v>35.977748200895903</v>
      </c>
      <c r="BB56" s="17">
        <f t="shared" si="217"/>
        <v>30.857792599104087</v>
      </c>
      <c r="BC56" s="17">
        <v>0</v>
      </c>
      <c r="BD56" s="17">
        <v>0</v>
      </c>
      <c r="BE56" s="17">
        <v>0</v>
      </c>
      <c r="BF56" s="17">
        <v>0</v>
      </c>
      <c r="BG56" s="17">
        <f t="shared" si="218"/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f t="shared" si="219"/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f t="shared" si="220"/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f t="shared" si="221"/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f t="shared" si="222"/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f t="shared" si="223"/>
        <v>0</v>
      </c>
      <c r="CG56" s="17">
        <f t="shared" si="224"/>
        <v>58.199999999999996</v>
      </c>
      <c r="CH56" s="17">
        <f t="shared" si="225"/>
        <v>0</v>
      </c>
      <c r="CI56" s="17">
        <f t="shared" si="226"/>
        <v>0</v>
      </c>
      <c r="CJ56" s="17">
        <f t="shared" si="227"/>
        <v>13.32574</v>
      </c>
      <c r="CK56" s="17">
        <f t="shared" si="228"/>
        <v>44.874259999999992</v>
      </c>
      <c r="CL56" s="17">
        <f t="shared" si="229"/>
        <v>68.035540799999993</v>
      </c>
      <c r="CM56" s="17">
        <f t="shared" si="230"/>
        <v>0</v>
      </c>
      <c r="CN56" s="17">
        <f t="shared" si="231"/>
        <v>0</v>
      </c>
      <c r="CO56" s="17">
        <f t="shared" si="232"/>
        <v>36.977748200895903</v>
      </c>
      <c r="CP56" s="17">
        <f t="shared" si="233"/>
        <v>31.057792599104086</v>
      </c>
      <c r="CQ56" s="12" t="s">
        <v>0</v>
      </c>
    </row>
    <row r="57" spans="1:95" ht="45" customHeight="1">
      <c r="A57" s="10" t="s">
        <v>220</v>
      </c>
      <c r="B57" s="30" t="s">
        <v>219</v>
      </c>
      <c r="C57" s="21" t="s">
        <v>221</v>
      </c>
      <c r="D57" s="20" t="s">
        <v>222</v>
      </c>
      <c r="E57" s="20">
        <v>2020</v>
      </c>
      <c r="F57" s="20">
        <v>0</v>
      </c>
      <c r="G57" s="20">
        <v>2025</v>
      </c>
      <c r="H57" s="17">
        <v>0</v>
      </c>
      <c r="I57" s="17">
        <v>0</v>
      </c>
      <c r="J57" s="10" t="s">
        <v>96</v>
      </c>
      <c r="K57" s="17">
        <f>0.4927*1.2</f>
        <v>0.59123999999999999</v>
      </c>
      <c r="L57" s="17">
        <f>35.28655*1.2</f>
        <v>42.343859999999999</v>
      </c>
      <c r="M57" s="10" t="s">
        <v>223</v>
      </c>
      <c r="N57" s="17">
        <v>0</v>
      </c>
      <c r="O57" s="17">
        <f>1.78293*1.2</f>
        <v>2.139516</v>
      </c>
      <c r="P57" s="17">
        <v>0</v>
      </c>
      <c r="Q57" s="17">
        <v>0</v>
      </c>
      <c r="R57" s="17">
        <f>88.72216*1.2</f>
        <v>106.46659200000001</v>
      </c>
      <c r="S57" s="17">
        <f>35.28655*1.2</f>
        <v>42.343859999999999</v>
      </c>
      <c r="T57" s="17">
        <v>0</v>
      </c>
      <c r="U57" s="17">
        <f t="shared" si="209"/>
        <v>42.343859999999999</v>
      </c>
      <c r="V57" s="17">
        <v>0</v>
      </c>
      <c r="W57" s="17">
        <v>0</v>
      </c>
      <c r="X57" s="17">
        <f t="shared" si="211"/>
        <v>6.1062599999999989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f>(30.198-1.78293)*1.2</f>
        <v>34.098084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>4.81574*1.2</f>
        <v>5.7788879999999994</v>
      </c>
      <c r="AO57" s="17">
        <v>0</v>
      </c>
      <c r="AP57" s="17">
        <v>0</v>
      </c>
      <c r="AQ57" s="17">
        <v>4.8157399999999999</v>
      </c>
      <c r="AR57" s="17">
        <f>AN57-AQ57</f>
        <v>0.96314799999999945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f t="shared" ref="CF57" si="235">CB57-CE57</f>
        <v>0</v>
      </c>
      <c r="CG57" s="17">
        <f t="shared" ref="CG57" si="236">AI57+AS57+BC57+BM57+BW57</f>
        <v>0</v>
      </c>
      <c r="CH57" s="17">
        <f t="shared" ref="CH57" si="237">AJ57+AT57+BD57+BN57+BX57</f>
        <v>0</v>
      </c>
      <c r="CI57" s="17">
        <f t="shared" ref="CI57" si="238">AK57+AU57+BE57+BO57+BY57</f>
        <v>0</v>
      </c>
      <c r="CJ57" s="17">
        <f t="shared" ref="CJ57" si="239">AL57+AV57+BF57+BP57+BZ57</f>
        <v>0</v>
      </c>
      <c r="CK57" s="17">
        <f t="shared" ref="CK57" si="240">AM57+AW57+BG57+BQ57+CA57</f>
        <v>0</v>
      </c>
      <c r="CL57" s="17">
        <f t="shared" ref="CL57" si="241">AN57+AX57+BH57+BR57+CB57</f>
        <v>5.7788879999999994</v>
      </c>
      <c r="CM57" s="17">
        <f t="shared" ref="CM57" si="242">AO57+AY57+BI57+BS57+CC57</f>
        <v>0</v>
      </c>
      <c r="CN57" s="17">
        <f t="shared" ref="CN57" si="243">AP57+AZ57+BJ57+BT57+CD57</f>
        <v>0</v>
      </c>
      <c r="CO57" s="17">
        <f t="shared" ref="CO57" si="244">AQ57+BA57+BK57+BU57+CE57</f>
        <v>4.8157399999999999</v>
      </c>
      <c r="CP57" s="17">
        <f t="shared" ref="CP57" si="245">AR57+BB57+BL57+BV57+CF57</f>
        <v>0.96314799999999945</v>
      </c>
      <c r="CQ57" s="12" t="s">
        <v>0</v>
      </c>
    </row>
    <row r="58" spans="1:95" ht="39.75" customHeight="1">
      <c r="A58" s="10" t="s">
        <v>37</v>
      </c>
      <c r="B58" s="11" t="s">
        <v>36</v>
      </c>
      <c r="C58" s="8" t="s">
        <v>1</v>
      </c>
      <c r="D58" s="20">
        <f>SUM(D59:D66)</f>
        <v>0</v>
      </c>
      <c r="E58" s="20">
        <f t="shared" ref="E58:X58" si="246">SUM(E59:E66)</f>
        <v>0</v>
      </c>
      <c r="F58" s="20">
        <f t="shared" ref="F58" si="247">SUM(F59:F66)</f>
        <v>0</v>
      </c>
      <c r="G58" s="20">
        <f t="shared" si="246"/>
        <v>0</v>
      </c>
      <c r="H58" s="17">
        <f t="shared" ref="H58:J58" si="248">SUM(H59:H66)</f>
        <v>0</v>
      </c>
      <c r="I58" s="17">
        <f t="shared" si="248"/>
        <v>0</v>
      </c>
      <c r="J58" s="17">
        <f t="shared" si="248"/>
        <v>0</v>
      </c>
      <c r="K58" s="17">
        <f t="shared" si="246"/>
        <v>0</v>
      </c>
      <c r="L58" s="17">
        <f t="shared" si="246"/>
        <v>0</v>
      </c>
      <c r="M58" s="17">
        <f t="shared" si="246"/>
        <v>0</v>
      </c>
      <c r="N58" s="17">
        <f t="shared" si="246"/>
        <v>0</v>
      </c>
      <c r="O58" s="17">
        <f t="shared" si="246"/>
        <v>0</v>
      </c>
      <c r="P58" s="17">
        <f t="shared" ref="P58:Q58" si="249">SUM(P59:P66)</f>
        <v>0</v>
      </c>
      <c r="Q58" s="17">
        <f t="shared" si="249"/>
        <v>0</v>
      </c>
      <c r="R58" s="17">
        <f t="shared" si="246"/>
        <v>0</v>
      </c>
      <c r="S58" s="17">
        <f t="shared" si="246"/>
        <v>0</v>
      </c>
      <c r="T58" s="17">
        <f t="shared" ref="T58" si="250">SUM(T59:T66)</f>
        <v>0</v>
      </c>
      <c r="U58" s="17">
        <f t="shared" si="246"/>
        <v>0</v>
      </c>
      <c r="V58" s="17">
        <f t="shared" si="246"/>
        <v>0</v>
      </c>
      <c r="W58" s="17">
        <f t="shared" si="246"/>
        <v>0</v>
      </c>
      <c r="X58" s="17">
        <f t="shared" si="246"/>
        <v>0</v>
      </c>
      <c r="Y58" s="17">
        <f t="shared" ref="Y58:AH58" si="251">SUM(Y59:Y66)</f>
        <v>0</v>
      </c>
      <c r="Z58" s="17">
        <f t="shared" si="251"/>
        <v>0</v>
      </c>
      <c r="AA58" s="17">
        <f t="shared" si="251"/>
        <v>0</v>
      </c>
      <c r="AB58" s="17">
        <f t="shared" si="251"/>
        <v>0</v>
      </c>
      <c r="AC58" s="17">
        <f t="shared" si="251"/>
        <v>0</v>
      </c>
      <c r="AD58" s="17">
        <f t="shared" si="251"/>
        <v>0</v>
      </c>
      <c r="AE58" s="17">
        <f t="shared" si="251"/>
        <v>0</v>
      </c>
      <c r="AF58" s="17">
        <f t="shared" si="251"/>
        <v>0</v>
      </c>
      <c r="AG58" s="17">
        <f t="shared" si="251"/>
        <v>0</v>
      </c>
      <c r="AH58" s="17">
        <f t="shared" si="251"/>
        <v>0</v>
      </c>
      <c r="AI58" s="17">
        <f t="shared" ref="AI58:AM58" si="252">SUM(AI59:AI66)</f>
        <v>0</v>
      </c>
      <c r="AJ58" s="17">
        <f t="shared" si="252"/>
        <v>0</v>
      </c>
      <c r="AK58" s="17">
        <f t="shared" si="252"/>
        <v>0</v>
      </c>
      <c r="AL58" s="17">
        <f t="shared" si="252"/>
        <v>0</v>
      </c>
      <c r="AM58" s="17">
        <f t="shared" si="252"/>
        <v>0</v>
      </c>
      <c r="AN58" s="17">
        <f t="shared" ref="AN58:AW58" si="253">SUM(AN59:AN66)</f>
        <v>0</v>
      </c>
      <c r="AO58" s="17">
        <f t="shared" si="253"/>
        <v>0</v>
      </c>
      <c r="AP58" s="17">
        <f t="shared" si="253"/>
        <v>0</v>
      </c>
      <c r="AQ58" s="17">
        <f t="shared" si="253"/>
        <v>0</v>
      </c>
      <c r="AR58" s="17">
        <f t="shared" si="253"/>
        <v>0</v>
      </c>
      <c r="AS58" s="17">
        <f t="shared" si="253"/>
        <v>0</v>
      </c>
      <c r="AT58" s="17">
        <f t="shared" si="253"/>
        <v>0</v>
      </c>
      <c r="AU58" s="17">
        <f t="shared" si="253"/>
        <v>0</v>
      </c>
      <c r="AV58" s="17">
        <f t="shared" si="253"/>
        <v>0</v>
      </c>
      <c r="AW58" s="17">
        <f t="shared" si="253"/>
        <v>0</v>
      </c>
      <c r="AX58" s="17">
        <f t="shared" ref="AX58:CF58" si="254">SUM(AX59:AX66)</f>
        <v>0</v>
      </c>
      <c r="AY58" s="17">
        <f t="shared" si="254"/>
        <v>0</v>
      </c>
      <c r="AZ58" s="17">
        <f t="shared" si="254"/>
        <v>0</v>
      </c>
      <c r="BA58" s="17">
        <f t="shared" si="254"/>
        <v>0</v>
      </c>
      <c r="BB58" s="17">
        <f t="shared" si="254"/>
        <v>0</v>
      </c>
      <c r="BC58" s="17">
        <f t="shared" si="254"/>
        <v>0</v>
      </c>
      <c r="BD58" s="17">
        <f t="shared" si="254"/>
        <v>0</v>
      </c>
      <c r="BE58" s="17">
        <f t="shared" si="254"/>
        <v>0</v>
      </c>
      <c r="BF58" s="17">
        <f t="shared" si="254"/>
        <v>0</v>
      </c>
      <c r="BG58" s="17">
        <f t="shared" si="254"/>
        <v>0</v>
      </c>
      <c r="BH58" s="17">
        <f t="shared" si="254"/>
        <v>0</v>
      </c>
      <c r="BI58" s="17">
        <f t="shared" si="254"/>
        <v>0</v>
      </c>
      <c r="BJ58" s="17">
        <f t="shared" si="254"/>
        <v>0</v>
      </c>
      <c r="BK58" s="17">
        <f t="shared" si="254"/>
        <v>0</v>
      </c>
      <c r="BL58" s="17">
        <f t="shared" si="254"/>
        <v>0</v>
      </c>
      <c r="BM58" s="17">
        <f t="shared" si="254"/>
        <v>0</v>
      </c>
      <c r="BN58" s="17">
        <f t="shared" si="254"/>
        <v>0</v>
      </c>
      <c r="BO58" s="17">
        <f t="shared" si="254"/>
        <v>0</v>
      </c>
      <c r="BP58" s="17">
        <f t="shared" si="254"/>
        <v>0</v>
      </c>
      <c r="BQ58" s="17">
        <f t="shared" si="254"/>
        <v>0</v>
      </c>
      <c r="BR58" s="17">
        <f t="shared" si="254"/>
        <v>0</v>
      </c>
      <c r="BS58" s="17">
        <f t="shared" si="254"/>
        <v>0</v>
      </c>
      <c r="BT58" s="17">
        <f t="shared" si="254"/>
        <v>0</v>
      </c>
      <c r="BU58" s="17">
        <f t="shared" si="254"/>
        <v>0</v>
      </c>
      <c r="BV58" s="17">
        <f t="shared" si="254"/>
        <v>0</v>
      </c>
      <c r="BW58" s="17">
        <f t="shared" si="254"/>
        <v>0</v>
      </c>
      <c r="BX58" s="17">
        <f t="shared" si="254"/>
        <v>0</v>
      </c>
      <c r="BY58" s="17">
        <f t="shared" si="254"/>
        <v>0</v>
      </c>
      <c r="BZ58" s="17">
        <f t="shared" si="254"/>
        <v>0</v>
      </c>
      <c r="CA58" s="17">
        <f t="shared" si="254"/>
        <v>0</v>
      </c>
      <c r="CB58" s="17">
        <f t="shared" si="254"/>
        <v>0</v>
      </c>
      <c r="CC58" s="17">
        <f t="shared" si="254"/>
        <v>0</v>
      </c>
      <c r="CD58" s="17">
        <f t="shared" si="254"/>
        <v>0</v>
      </c>
      <c r="CE58" s="17">
        <f t="shared" si="254"/>
        <v>0</v>
      </c>
      <c r="CF58" s="17">
        <f t="shared" si="254"/>
        <v>0</v>
      </c>
      <c r="CG58" s="17">
        <f t="shared" ref="CG58:CP58" si="255">SUM(CG59:CG66)</f>
        <v>0</v>
      </c>
      <c r="CH58" s="17">
        <f t="shared" si="255"/>
        <v>0</v>
      </c>
      <c r="CI58" s="17">
        <f t="shared" si="255"/>
        <v>0</v>
      </c>
      <c r="CJ58" s="17">
        <f t="shared" si="255"/>
        <v>0</v>
      </c>
      <c r="CK58" s="17">
        <f t="shared" si="255"/>
        <v>0</v>
      </c>
      <c r="CL58" s="17">
        <f t="shared" si="255"/>
        <v>0</v>
      </c>
      <c r="CM58" s="17">
        <f t="shared" si="255"/>
        <v>0</v>
      </c>
      <c r="CN58" s="17">
        <f t="shared" si="255"/>
        <v>0</v>
      </c>
      <c r="CO58" s="17">
        <f t="shared" si="255"/>
        <v>0</v>
      </c>
      <c r="CP58" s="17">
        <f t="shared" si="255"/>
        <v>0</v>
      </c>
      <c r="CQ58" s="12" t="s">
        <v>0</v>
      </c>
    </row>
    <row r="59" spans="1:95" ht="39.75" customHeight="1">
      <c r="A59" s="10" t="s">
        <v>35</v>
      </c>
      <c r="B59" s="11" t="s">
        <v>34</v>
      </c>
      <c r="C59" s="8" t="s">
        <v>1</v>
      </c>
      <c r="D59" s="20">
        <v>0</v>
      </c>
      <c r="E59" s="20">
        <v>0</v>
      </c>
      <c r="F59" s="20">
        <v>0</v>
      </c>
      <c r="G59" s="20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0</v>
      </c>
      <c r="CP59" s="17">
        <v>0</v>
      </c>
      <c r="CQ59" s="12" t="s">
        <v>0</v>
      </c>
    </row>
    <row r="60" spans="1:95" ht="39.75" customHeight="1">
      <c r="A60" s="10" t="s">
        <v>33</v>
      </c>
      <c r="B60" s="11" t="s">
        <v>32</v>
      </c>
      <c r="C60" s="8" t="s">
        <v>1</v>
      </c>
      <c r="D60" s="20">
        <v>0</v>
      </c>
      <c r="E60" s="20">
        <v>0</v>
      </c>
      <c r="F60" s="20">
        <v>0</v>
      </c>
      <c r="G60" s="20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17">
        <v>0</v>
      </c>
      <c r="CQ60" s="12" t="s">
        <v>0</v>
      </c>
    </row>
    <row r="61" spans="1:95" ht="39.75" customHeight="1">
      <c r="A61" s="10" t="s">
        <v>31</v>
      </c>
      <c r="B61" s="11" t="s">
        <v>30</v>
      </c>
      <c r="C61" s="8" t="s">
        <v>1</v>
      </c>
      <c r="D61" s="20">
        <v>0</v>
      </c>
      <c r="E61" s="20">
        <v>0</v>
      </c>
      <c r="F61" s="20">
        <v>0</v>
      </c>
      <c r="G61" s="20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2" t="s">
        <v>0</v>
      </c>
    </row>
    <row r="62" spans="1:95" ht="39.75" customHeight="1">
      <c r="A62" s="10" t="s">
        <v>29</v>
      </c>
      <c r="B62" s="11" t="s">
        <v>28</v>
      </c>
      <c r="C62" s="8" t="s">
        <v>1</v>
      </c>
      <c r="D62" s="20">
        <v>0</v>
      </c>
      <c r="E62" s="20">
        <v>0</v>
      </c>
      <c r="F62" s="20">
        <v>0</v>
      </c>
      <c r="G62" s="20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2" t="s">
        <v>0</v>
      </c>
    </row>
    <row r="63" spans="1:95" ht="39.75" customHeight="1">
      <c r="A63" s="10" t="s">
        <v>27</v>
      </c>
      <c r="B63" s="11" t="s">
        <v>26</v>
      </c>
      <c r="C63" s="8" t="s">
        <v>1</v>
      </c>
      <c r="D63" s="20">
        <v>0</v>
      </c>
      <c r="E63" s="20">
        <v>0</v>
      </c>
      <c r="F63" s="20">
        <v>0</v>
      </c>
      <c r="G63" s="20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  <c r="CL63" s="17">
        <v>0</v>
      </c>
      <c r="CM63" s="17">
        <v>0</v>
      </c>
      <c r="CN63" s="17">
        <v>0</v>
      </c>
      <c r="CO63" s="17">
        <v>0</v>
      </c>
      <c r="CP63" s="17">
        <v>0</v>
      </c>
      <c r="CQ63" s="12" t="s">
        <v>0</v>
      </c>
    </row>
    <row r="64" spans="1:95" ht="39.75" customHeight="1">
      <c r="A64" s="10" t="s">
        <v>25</v>
      </c>
      <c r="B64" s="11" t="s">
        <v>24</v>
      </c>
      <c r="C64" s="8" t="s">
        <v>1</v>
      </c>
      <c r="D64" s="20">
        <v>0</v>
      </c>
      <c r="E64" s="20">
        <v>0</v>
      </c>
      <c r="F64" s="20">
        <v>0</v>
      </c>
      <c r="G64" s="20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17">
        <v>0</v>
      </c>
      <c r="BT64" s="17">
        <v>0</v>
      </c>
      <c r="BU64" s="17">
        <v>0</v>
      </c>
      <c r="BV64" s="17">
        <v>0</v>
      </c>
      <c r="BW64" s="17">
        <v>0</v>
      </c>
      <c r="BX64" s="17">
        <v>0</v>
      </c>
      <c r="BY64" s="17">
        <v>0</v>
      </c>
      <c r="BZ64" s="17">
        <v>0</v>
      </c>
      <c r="CA64" s="17">
        <v>0</v>
      </c>
      <c r="CB64" s="17">
        <v>0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</v>
      </c>
      <c r="CK64" s="17">
        <v>0</v>
      </c>
      <c r="CL64" s="17">
        <v>0</v>
      </c>
      <c r="CM64" s="17">
        <v>0</v>
      </c>
      <c r="CN64" s="17">
        <v>0</v>
      </c>
      <c r="CO64" s="17">
        <v>0</v>
      </c>
      <c r="CP64" s="17">
        <v>0</v>
      </c>
      <c r="CQ64" s="12" t="s">
        <v>0</v>
      </c>
    </row>
    <row r="65" spans="1:95" ht="39.75" customHeight="1">
      <c r="A65" s="10" t="s">
        <v>23</v>
      </c>
      <c r="B65" s="11" t="s">
        <v>22</v>
      </c>
      <c r="C65" s="8" t="s">
        <v>1</v>
      </c>
      <c r="D65" s="20">
        <v>0</v>
      </c>
      <c r="E65" s="20">
        <v>0</v>
      </c>
      <c r="F65" s="20">
        <v>0</v>
      </c>
      <c r="G65" s="20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v>0</v>
      </c>
      <c r="BX65" s="17">
        <v>0</v>
      </c>
      <c r="BY65" s="17">
        <v>0</v>
      </c>
      <c r="BZ65" s="17">
        <v>0</v>
      </c>
      <c r="CA65" s="17">
        <v>0</v>
      </c>
      <c r="CB65" s="17">
        <v>0</v>
      </c>
      <c r="CC65" s="17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</v>
      </c>
      <c r="CK65" s="17">
        <v>0</v>
      </c>
      <c r="CL65" s="17">
        <v>0</v>
      </c>
      <c r="CM65" s="17">
        <v>0</v>
      </c>
      <c r="CN65" s="17">
        <v>0</v>
      </c>
      <c r="CO65" s="17">
        <v>0</v>
      </c>
      <c r="CP65" s="17">
        <v>0</v>
      </c>
      <c r="CQ65" s="12" t="s">
        <v>0</v>
      </c>
    </row>
    <row r="66" spans="1:95" ht="39.75" customHeight="1">
      <c r="A66" s="10" t="s">
        <v>21</v>
      </c>
      <c r="B66" s="11" t="s">
        <v>20</v>
      </c>
      <c r="C66" s="8" t="s">
        <v>1</v>
      </c>
      <c r="D66" s="20">
        <v>0</v>
      </c>
      <c r="E66" s="20">
        <v>0</v>
      </c>
      <c r="F66" s="20">
        <v>0</v>
      </c>
      <c r="G66" s="20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7">
        <v>0</v>
      </c>
      <c r="BZ66" s="17">
        <v>0</v>
      </c>
      <c r="CA66" s="17">
        <v>0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2" t="s">
        <v>0</v>
      </c>
    </row>
    <row r="67" spans="1:95" ht="39.75" customHeight="1">
      <c r="A67" s="10" t="s">
        <v>19</v>
      </c>
      <c r="B67" s="11" t="s">
        <v>18</v>
      </c>
      <c r="C67" s="8" t="s">
        <v>1</v>
      </c>
      <c r="D67" s="20">
        <f>D68+D69</f>
        <v>0</v>
      </c>
      <c r="E67" s="20">
        <f t="shared" ref="E67:X67" si="256">E68+E69</f>
        <v>0</v>
      </c>
      <c r="F67" s="20">
        <f t="shared" ref="F67" si="257">F68+F69</f>
        <v>0</v>
      </c>
      <c r="G67" s="20">
        <f t="shared" si="256"/>
        <v>0</v>
      </c>
      <c r="H67" s="17">
        <f t="shared" ref="H67:J67" si="258">H68+H69</f>
        <v>0</v>
      </c>
      <c r="I67" s="17">
        <f t="shared" si="258"/>
        <v>0</v>
      </c>
      <c r="J67" s="17">
        <f t="shared" si="258"/>
        <v>0</v>
      </c>
      <c r="K67" s="17">
        <f t="shared" si="256"/>
        <v>0</v>
      </c>
      <c r="L67" s="17">
        <f t="shared" si="256"/>
        <v>0</v>
      </c>
      <c r="M67" s="17">
        <f t="shared" si="256"/>
        <v>0</v>
      </c>
      <c r="N67" s="17">
        <f t="shared" si="256"/>
        <v>0</v>
      </c>
      <c r="O67" s="17">
        <f t="shared" si="256"/>
        <v>0</v>
      </c>
      <c r="P67" s="17">
        <f t="shared" ref="P67:Q67" si="259">P68+P69</f>
        <v>0</v>
      </c>
      <c r="Q67" s="17">
        <f t="shared" si="259"/>
        <v>0</v>
      </c>
      <c r="R67" s="17">
        <f t="shared" si="256"/>
        <v>0</v>
      </c>
      <c r="S67" s="17">
        <f t="shared" si="256"/>
        <v>0</v>
      </c>
      <c r="T67" s="17">
        <f t="shared" ref="T67" si="260">T68+T69</f>
        <v>0</v>
      </c>
      <c r="U67" s="17">
        <f t="shared" si="256"/>
        <v>0</v>
      </c>
      <c r="V67" s="17">
        <f t="shared" si="256"/>
        <v>0</v>
      </c>
      <c r="W67" s="17">
        <f t="shared" si="256"/>
        <v>0</v>
      </c>
      <c r="X67" s="17">
        <f t="shared" si="256"/>
        <v>0</v>
      </c>
      <c r="Y67" s="17">
        <f t="shared" ref="Y67:AM67" si="261">Y68+Y69</f>
        <v>0</v>
      </c>
      <c r="Z67" s="17">
        <f t="shared" si="261"/>
        <v>0</v>
      </c>
      <c r="AA67" s="17">
        <f t="shared" si="261"/>
        <v>0</v>
      </c>
      <c r="AB67" s="17">
        <f t="shared" si="261"/>
        <v>0</v>
      </c>
      <c r="AC67" s="17">
        <f t="shared" si="261"/>
        <v>0</v>
      </c>
      <c r="AD67" s="17">
        <f t="shared" si="261"/>
        <v>0</v>
      </c>
      <c r="AE67" s="17">
        <f t="shared" si="261"/>
        <v>0</v>
      </c>
      <c r="AF67" s="17">
        <f t="shared" si="261"/>
        <v>0</v>
      </c>
      <c r="AG67" s="17">
        <f t="shared" si="261"/>
        <v>0</v>
      </c>
      <c r="AH67" s="17">
        <f t="shared" si="261"/>
        <v>0</v>
      </c>
      <c r="AI67" s="17">
        <f t="shared" si="261"/>
        <v>0</v>
      </c>
      <c r="AJ67" s="17">
        <f t="shared" si="261"/>
        <v>0</v>
      </c>
      <c r="AK67" s="17">
        <f t="shared" si="261"/>
        <v>0</v>
      </c>
      <c r="AL67" s="17">
        <f t="shared" si="261"/>
        <v>0</v>
      </c>
      <c r="AM67" s="17">
        <f t="shared" si="261"/>
        <v>0</v>
      </c>
      <c r="AN67" s="17">
        <f t="shared" ref="AN67:AW67" si="262">AN68+AN69</f>
        <v>0</v>
      </c>
      <c r="AO67" s="17">
        <f t="shared" si="262"/>
        <v>0</v>
      </c>
      <c r="AP67" s="17">
        <f t="shared" si="262"/>
        <v>0</v>
      </c>
      <c r="AQ67" s="17">
        <f t="shared" si="262"/>
        <v>0</v>
      </c>
      <c r="AR67" s="17">
        <f t="shared" si="262"/>
        <v>0</v>
      </c>
      <c r="AS67" s="17">
        <f t="shared" si="262"/>
        <v>0</v>
      </c>
      <c r="AT67" s="17">
        <f t="shared" si="262"/>
        <v>0</v>
      </c>
      <c r="AU67" s="17">
        <f t="shared" si="262"/>
        <v>0</v>
      </c>
      <c r="AV67" s="17">
        <f t="shared" si="262"/>
        <v>0</v>
      </c>
      <c r="AW67" s="17">
        <f t="shared" si="262"/>
        <v>0</v>
      </c>
      <c r="AX67" s="17">
        <f t="shared" ref="AX67:CF67" si="263">AX68+AX69</f>
        <v>0</v>
      </c>
      <c r="AY67" s="17">
        <f t="shared" si="263"/>
        <v>0</v>
      </c>
      <c r="AZ67" s="17">
        <f t="shared" si="263"/>
        <v>0</v>
      </c>
      <c r="BA67" s="17">
        <f t="shared" si="263"/>
        <v>0</v>
      </c>
      <c r="BB67" s="17">
        <f t="shared" si="263"/>
        <v>0</v>
      </c>
      <c r="BC67" s="17">
        <f t="shared" si="263"/>
        <v>0</v>
      </c>
      <c r="BD67" s="17">
        <f t="shared" si="263"/>
        <v>0</v>
      </c>
      <c r="BE67" s="17">
        <f t="shared" si="263"/>
        <v>0</v>
      </c>
      <c r="BF67" s="17">
        <f t="shared" si="263"/>
        <v>0</v>
      </c>
      <c r="BG67" s="17">
        <f t="shared" si="263"/>
        <v>0</v>
      </c>
      <c r="BH67" s="17">
        <f t="shared" si="263"/>
        <v>0</v>
      </c>
      <c r="BI67" s="17">
        <f t="shared" si="263"/>
        <v>0</v>
      </c>
      <c r="BJ67" s="17">
        <f t="shared" si="263"/>
        <v>0</v>
      </c>
      <c r="BK67" s="17">
        <f t="shared" si="263"/>
        <v>0</v>
      </c>
      <c r="BL67" s="17">
        <f t="shared" si="263"/>
        <v>0</v>
      </c>
      <c r="BM67" s="17">
        <f t="shared" si="263"/>
        <v>0</v>
      </c>
      <c r="BN67" s="17">
        <f t="shared" si="263"/>
        <v>0</v>
      </c>
      <c r="BO67" s="17">
        <f t="shared" si="263"/>
        <v>0</v>
      </c>
      <c r="BP67" s="17">
        <f t="shared" si="263"/>
        <v>0</v>
      </c>
      <c r="BQ67" s="17">
        <f t="shared" si="263"/>
        <v>0</v>
      </c>
      <c r="BR67" s="17">
        <f t="shared" si="263"/>
        <v>0</v>
      </c>
      <c r="BS67" s="17">
        <f t="shared" si="263"/>
        <v>0</v>
      </c>
      <c r="BT67" s="17">
        <f t="shared" si="263"/>
        <v>0</v>
      </c>
      <c r="BU67" s="17">
        <f t="shared" si="263"/>
        <v>0</v>
      </c>
      <c r="BV67" s="17">
        <f t="shared" si="263"/>
        <v>0</v>
      </c>
      <c r="BW67" s="17">
        <f t="shared" si="263"/>
        <v>0</v>
      </c>
      <c r="BX67" s="17">
        <f t="shared" si="263"/>
        <v>0</v>
      </c>
      <c r="BY67" s="17">
        <f t="shared" si="263"/>
        <v>0</v>
      </c>
      <c r="BZ67" s="17">
        <f t="shared" si="263"/>
        <v>0</v>
      </c>
      <c r="CA67" s="17">
        <f t="shared" si="263"/>
        <v>0</v>
      </c>
      <c r="CB67" s="17">
        <f t="shared" si="263"/>
        <v>0</v>
      </c>
      <c r="CC67" s="17">
        <f t="shared" si="263"/>
        <v>0</v>
      </c>
      <c r="CD67" s="17">
        <f t="shared" si="263"/>
        <v>0</v>
      </c>
      <c r="CE67" s="17">
        <f t="shared" si="263"/>
        <v>0</v>
      </c>
      <c r="CF67" s="17">
        <f t="shared" si="263"/>
        <v>0</v>
      </c>
      <c r="CG67" s="17">
        <f t="shared" ref="CG67:CP67" si="264">CG68+CG69</f>
        <v>0</v>
      </c>
      <c r="CH67" s="17">
        <f t="shared" si="264"/>
        <v>0</v>
      </c>
      <c r="CI67" s="17">
        <f t="shared" si="264"/>
        <v>0</v>
      </c>
      <c r="CJ67" s="17">
        <f t="shared" si="264"/>
        <v>0</v>
      </c>
      <c r="CK67" s="17">
        <f t="shared" si="264"/>
        <v>0</v>
      </c>
      <c r="CL67" s="17">
        <f t="shared" si="264"/>
        <v>0</v>
      </c>
      <c r="CM67" s="17">
        <f t="shared" si="264"/>
        <v>0</v>
      </c>
      <c r="CN67" s="17">
        <f t="shared" si="264"/>
        <v>0</v>
      </c>
      <c r="CO67" s="17">
        <f t="shared" si="264"/>
        <v>0</v>
      </c>
      <c r="CP67" s="17">
        <f t="shared" si="264"/>
        <v>0</v>
      </c>
      <c r="CQ67" s="12" t="s">
        <v>0</v>
      </c>
    </row>
    <row r="68" spans="1:95" ht="39.75" customHeight="1">
      <c r="A68" s="10" t="s">
        <v>17</v>
      </c>
      <c r="B68" s="11" t="s">
        <v>16</v>
      </c>
      <c r="C68" s="8" t="s">
        <v>1</v>
      </c>
      <c r="D68" s="20">
        <v>0</v>
      </c>
      <c r="E68" s="20">
        <v>0</v>
      </c>
      <c r="F68" s="20">
        <v>0</v>
      </c>
      <c r="G68" s="20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7">
        <v>0</v>
      </c>
      <c r="BY68" s="17">
        <v>0</v>
      </c>
      <c r="BZ68" s="17">
        <v>0</v>
      </c>
      <c r="CA68" s="17">
        <v>0</v>
      </c>
      <c r="CB68" s="17">
        <v>0</v>
      </c>
      <c r="CC68" s="17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</v>
      </c>
      <c r="CK68" s="17">
        <v>0</v>
      </c>
      <c r="CL68" s="17">
        <v>0</v>
      </c>
      <c r="CM68" s="17">
        <v>0</v>
      </c>
      <c r="CN68" s="17">
        <v>0</v>
      </c>
      <c r="CO68" s="17">
        <v>0</v>
      </c>
      <c r="CP68" s="17">
        <v>0</v>
      </c>
      <c r="CQ68" s="12" t="s">
        <v>0</v>
      </c>
    </row>
    <row r="69" spans="1:95" ht="39.75" customHeight="1">
      <c r="A69" s="10" t="s">
        <v>15</v>
      </c>
      <c r="B69" s="11" t="s">
        <v>14</v>
      </c>
      <c r="C69" s="8" t="s">
        <v>1</v>
      </c>
      <c r="D69" s="20">
        <v>0</v>
      </c>
      <c r="E69" s="20">
        <v>0</v>
      </c>
      <c r="F69" s="20">
        <v>0</v>
      </c>
      <c r="G69" s="20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7">
        <v>0</v>
      </c>
      <c r="BP69" s="17">
        <v>0</v>
      </c>
      <c r="BQ69" s="17">
        <v>0</v>
      </c>
      <c r="BR69" s="17">
        <v>0</v>
      </c>
      <c r="BS69" s="17">
        <v>0</v>
      </c>
      <c r="BT69" s="17">
        <v>0</v>
      </c>
      <c r="BU69" s="17">
        <v>0</v>
      </c>
      <c r="BV69" s="17">
        <v>0</v>
      </c>
      <c r="BW69" s="17">
        <v>0</v>
      </c>
      <c r="BX69" s="17">
        <v>0</v>
      </c>
      <c r="BY69" s="17">
        <v>0</v>
      </c>
      <c r="BZ69" s="17">
        <v>0</v>
      </c>
      <c r="CA69" s="17">
        <v>0</v>
      </c>
      <c r="CB69" s="17">
        <v>0</v>
      </c>
      <c r="CC69" s="17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17">
        <v>0</v>
      </c>
      <c r="CK69" s="17">
        <v>0</v>
      </c>
      <c r="CL69" s="17">
        <v>0</v>
      </c>
      <c r="CM69" s="17">
        <v>0</v>
      </c>
      <c r="CN69" s="17">
        <v>0</v>
      </c>
      <c r="CO69" s="17">
        <v>0</v>
      </c>
      <c r="CP69" s="17">
        <v>0</v>
      </c>
      <c r="CQ69" s="12" t="s">
        <v>0</v>
      </c>
    </row>
    <row r="70" spans="1:95" ht="39.75" customHeight="1">
      <c r="A70" s="10" t="s">
        <v>13</v>
      </c>
      <c r="B70" s="11" t="s">
        <v>12</v>
      </c>
      <c r="C70" s="8" t="s">
        <v>1</v>
      </c>
      <c r="D70" s="20">
        <f>SUM(D71:D72)</f>
        <v>0</v>
      </c>
      <c r="E70" s="20">
        <f t="shared" ref="E70:X70" si="265">SUM(E71:E72)</f>
        <v>0</v>
      </c>
      <c r="F70" s="20">
        <f t="shared" ref="F70" si="266">SUM(F71:F72)</f>
        <v>0</v>
      </c>
      <c r="G70" s="20">
        <f t="shared" si="265"/>
        <v>0</v>
      </c>
      <c r="H70" s="17">
        <f t="shared" ref="H70:J70" si="267">SUM(H71:H72)</f>
        <v>0</v>
      </c>
      <c r="I70" s="17">
        <f t="shared" si="267"/>
        <v>0</v>
      </c>
      <c r="J70" s="17">
        <f t="shared" si="267"/>
        <v>0</v>
      </c>
      <c r="K70" s="17">
        <f t="shared" si="265"/>
        <v>0</v>
      </c>
      <c r="L70" s="17">
        <f t="shared" si="265"/>
        <v>0</v>
      </c>
      <c r="M70" s="17">
        <f t="shared" si="265"/>
        <v>0</v>
      </c>
      <c r="N70" s="17">
        <f t="shared" si="265"/>
        <v>0</v>
      </c>
      <c r="O70" s="17">
        <f t="shared" si="265"/>
        <v>0</v>
      </c>
      <c r="P70" s="17">
        <f t="shared" ref="P70:Q70" si="268">SUM(P71:P72)</f>
        <v>0</v>
      </c>
      <c r="Q70" s="17">
        <f t="shared" si="268"/>
        <v>0</v>
      </c>
      <c r="R70" s="17">
        <f t="shared" si="265"/>
        <v>0</v>
      </c>
      <c r="S70" s="17">
        <f t="shared" si="265"/>
        <v>0</v>
      </c>
      <c r="T70" s="17">
        <f t="shared" ref="T70" si="269">SUM(T71:T72)</f>
        <v>0</v>
      </c>
      <c r="U70" s="17">
        <f t="shared" si="265"/>
        <v>0</v>
      </c>
      <c r="V70" s="17">
        <f t="shared" si="265"/>
        <v>0</v>
      </c>
      <c r="W70" s="17">
        <f t="shared" si="265"/>
        <v>0</v>
      </c>
      <c r="X70" s="17">
        <f t="shared" si="265"/>
        <v>0</v>
      </c>
      <c r="Y70" s="17">
        <f t="shared" ref="Y70:AH70" si="270">SUM(Y71:Y72)</f>
        <v>0</v>
      </c>
      <c r="Z70" s="17">
        <f t="shared" si="270"/>
        <v>0</v>
      </c>
      <c r="AA70" s="17">
        <f t="shared" si="270"/>
        <v>0</v>
      </c>
      <c r="AB70" s="17">
        <f t="shared" si="270"/>
        <v>0</v>
      </c>
      <c r="AC70" s="17">
        <f t="shared" si="270"/>
        <v>0</v>
      </c>
      <c r="AD70" s="17">
        <f t="shared" si="270"/>
        <v>0</v>
      </c>
      <c r="AE70" s="17">
        <f t="shared" si="270"/>
        <v>0</v>
      </c>
      <c r="AF70" s="17">
        <f t="shared" si="270"/>
        <v>0</v>
      </c>
      <c r="AG70" s="17">
        <f t="shared" si="270"/>
        <v>0</v>
      </c>
      <c r="AH70" s="17">
        <f t="shared" si="270"/>
        <v>0</v>
      </c>
      <c r="AI70" s="17">
        <f t="shared" ref="AI70:AM70" si="271">SUM(AI71:AI72)</f>
        <v>0</v>
      </c>
      <c r="AJ70" s="17">
        <f t="shared" si="271"/>
        <v>0</v>
      </c>
      <c r="AK70" s="17">
        <f t="shared" si="271"/>
        <v>0</v>
      </c>
      <c r="AL70" s="17">
        <f t="shared" si="271"/>
        <v>0</v>
      </c>
      <c r="AM70" s="17">
        <f t="shared" si="271"/>
        <v>0</v>
      </c>
      <c r="AN70" s="17">
        <f t="shared" ref="AN70:AR70" si="272">SUM(AN71:AN72)</f>
        <v>0</v>
      </c>
      <c r="AO70" s="17">
        <f t="shared" si="272"/>
        <v>0</v>
      </c>
      <c r="AP70" s="17">
        <f t="shared" si="272"/>
        <v>0</v>
      </c>
      <c r="AQ70" s="17">
        <f t="shared" si="272"/>
        <v>0</v>
      </c>
      <c r="AR70" s="17">
        <f t="shared" si="272"/>
        <v>0</v>
      </c>
      <c r="AS70" s="17">
        <f t="shared" ref="AS70:AW70" si="273">SUM(AS71:AS72)</f>
        <v>0</v>
      </c>
      <c r="AT70" s="17">
        <f t="shared" si="273"/>
        <v>0</v>
      </c>
      <c r="AU70" s="17">
        <f t="shared" si="273"/>
        <v>0</v>
      </c>
      <c r="AV70" s="17">
        <f t="shared" si="273"/>
        <v>0</v>
      </c>
      <c r="AW70" s="17">
        <f t="shared" si="273"/>
        <v>0</v>
      </c>
      <c r="AX70" s="17">
        <f t="shared" ref="AX70:BB70" si="274">SUM(AX71:AX72)</f>
        <v>0</v>
      </c>
      <c r="AY70" s="17">
        <f t="shared" si="274"/>
        <v>0</v>
      </c>
      <c r="AZ70" s="17">
        <f t="shared" si="274"/>
        <v>0</v>
      </c>
      <c r="BA70" s="17">
        <f t="shared" si="274"/>
        <v>0</v>
      </c>
      <c r="BB70" s="17">
        <f t="shared" si="274"/>
        <v>0</v>
      </c>
      <c r="BC70" s="17">
        <f t="shared" ref="BC70:BG70" si="275">SUM(BC71:BC72)</f>
        <v>0</v>
      </c>
      <c r="BD70" s="17">
        <f t="shared" si="275"/>
        <v>0</v>
      </c>
      <c r="BE70" s="17">
        <f t="shared" si="275"/>
        <v>0</v>
      </c>
      <c r="BF70" s="17">
        <f t="shared" si="275"/>
        <v>0</v>
      </c>
      <c r="BG70" s="17">
        <f t="shared" si="275"/>
        <v>0</v>
      </c>
      <c r="BH70" s="17">
        <f t="shared" ref="BH70:BL70" si="276">SUM(BH71:BH72)</f>
        <v>0</v>
      </c>
      <c r="BI70" s="17">
        <f t="shared" si="276"/>
        <v>0</v>
      </c>
      <c r="BJ70" s="17">
        <f t="shared" si="276"/>
        <v>0</v>
      </c>
      <c r="BK70" s="17">
        <f t="shared" si="276"/>
        <v>0</v>
      </c>
      <c r="BL70" s="17">
        <f t="shared" si="276"/>
        <v>0</v>
      </c>
      <c r="BM70" s="17">
        <f t="shared" ref="BM70:BQ70" si="277">SUM(BM71:BM72)</f>
        <v>0</v>
      </c>
      <c r="BN70" s="17">
        <f t="shared" si="277"/>
        <v>0</v>
      </c>
      <c r="BO70" s="17">
        <f t="shared" si="277"/>
        <v>0</v>
      </c>
      <c r="BP70" s="17">
        <f t="shared" si="277"/>
        <v>0</v>
      </c>
      <c r="BQ70" s="17">
        <f t="shared" si="277"/>
        <v>0</v>
      </c>
      <c r="BR70" s="17">
        <f t="shared" ref="BR70:BV70" si="278">SUM(BR71:BR72)</f>
        <v>0</v>
      </c>
      <c r="BS70" s="17">
        <f t="shared" si="278"/>
        <v>0</v>
      </c>
      <c r="BT70" s="17">
        <f t="shared" si="278"/>
        <v>0</v>
      </c>
      <c r="BU70" s="17">
        <f t="shared" si="278"/>
        <v>0</v>
      </c>
      <c r="BV70" s="17">
        <f t="shared" si="278"/>
        <v>0</v>
      </c>
      <c r="BW70" s="17">
        <f t="shared" ref="BW70:CA70" si="279">SUM(BW71:BW72)</f>
        <v>0</v>
      </c>
      <c r="BX70" s="17">
        <f t="shared" si="279"/>
        <v>0</v>
      </c>
      <c r="BY70" s="17">
        <f t="shared" si="279"/>
        <v>0</v>
      </c>
      <c r="BZ70" s="17">
        <f t="shared" si="279"/>
        <v>0</v>
      </c>
      <c r="CA70" s="17">
        <f t="shared" si="279"/>
        <v>0</v>
      </c>
      <c r="CB70" s="17">
        <f t="shared" ref="CB70:CF70" si="280">SUM(CB71:CB72)</f>
        <v>0</v>
      </c>
      <c r="CC70" s="17">
        <f t="shared" si="280"/>
        <v>0</v>
      </c>
      <c r="CD70" s="17">
        <f t="shared" si="280"/>
        <v>0</v>
      </c>
      <c r="CE70" s="17">
        <f t="shared" si="280"/>
        <v>0</v>
      </c>
      <c r="CF70" s="17">
        <f t="shared" si="280"/>
        <v>0</v>
      </c>
      <c r="CG70" s="17">
        <f t="shared" ref="CG70:CP70" si="281">SUM(CG71:CG72)</f>
        <v>0</v>
      </c>
      <c r="CH70" s="17">
        <f t="shared" si="281"/>
        <v>0</v>
      </c>
      <c r="CI70" s="17">
        <f t="shared" si="281"/>
        <v>0</v>
      </c>
      <c r="CJ70" s="17">
        <f t="shared" si="281"/>
        <v>0</v>
      </c>
      <c r="CK70" s="17">
        <f t="shared" si="281"/>
        <v>0</v>
      </c>
      <c r="CL70" s="17">
        <f t="shared" si="281"/>
        <v>0</v>
      </c>
      <c r="CM70" s="17">
        <f t="shared" si="281"/>
        <v>0</v>
      </c>
      <c r="CN70" s="17">
        <f t="shared" si="281"/>
        <v>0</v>
      </c>
      <c r="CO70" s="17">
        <f t="shared" si="281"/>
        <v>0</v>
      </c>
      <c r="CP70" s="17">
        <f t="shared" si="281"/>
        <v>0</v>
      </c>
      <c r="CQ70" s="12" t="s">
        <v>0</v>
      </c>
    </row>
    <row r="71" spans="1:95" ht="39.75" customHeight="1">
      <c r="A71" s="10" t="s">
        <v>11</v>
      </c>
      <c r="B71" s="11" t="s">
        <v>10</v>
      </c>
      <c r="C71" s="8" t="s">
        <v>1</v>
      </c>
      <c r="D71" s="20">
        <v>0</v>
      </c>
      <c r="E71" s="20">
        <v>0</v>
      </c>
      <c r="F71" s="20">
        <v>0</v>
      </c>
      <c r="G71" s="20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7">
        <v>0</v>
      </c>
      <c r="BY71" s="17">
        <v>0</v>
      </c>
      <c r="BZ71" s="17">
        <v>0</v>
      </c>
      <c r="CA71" s="17">
        <v>0</v>
      </c>
      <c r="CB71" s="17">
        <v>0</v>
      </c>
      <c r="CC71" s="17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</v>
      </c>
      <c r="CK71" s="17">
        <v>0</v>
      </c>
      <c r="CL71" s="17">
        <v>0</v>
      </c>
      <c r="CM71" s="17">
        <v>0</v>
      </c>
      <c r="CN71" s="17">
        <v>0</v>
      </c>
      <c r="CO71" s="17">
        <v>0</v>
      </c>
      <c r="CP71" s="17">
        <v>0</v>
      </c>
      <c r="CQ71" s="12" t="s">
        <v>0</v>
      </c>
    </row>
    <row r="72" spans="1:95" ht="39.75" customHeight="1">
      <c r="A72" s="10" t="s">
        <v>9</v>
      </c>
      <c r="B72" s="11" t="s">
        <v>8</v>
      </c>
      <c r="C72" s="8" t="s">
        <v>1</v>
      </c>
      <c r="D72" s="20">
        <v>0</v>
      </c>
      <c r="E72" s="20">
        <v>0</v>
      </c>
      <c r="F72" s="20">
        <v>0</v>
      </c>
      <c r="G72" s="20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7">
        <v>0</v>
      </c>
      <c r="BK72" s="17">
        <v>0</v>
      </c>
      <c r="BL72" s="17">
        <v>0</v>
      </c>
      <c r="BM72" s="17">
        <v>0</v>
      </c>
      <c r="BN72" s="17">
        <v>0</v>
      </c>
      <c r="BO72" s="17">
        <v>0</v>
      </c>
      <c r="BP72" s="17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7">
        <v>0</v>
      </c>
      <c r="BZ72" s="17">
        <v>0</v>
      </c>
      <c r="CA72" s="17">
        <v>0</v>
      </c>
      <c r="CB72" s="17">
        <v>0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17">
        <v>0</v>
      </c>
      <c r="CJ72" s="17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2" t="s">
        <v>0</v>
      </c>
    </row>
    <row r="73" spans="1:95" ht="39.75" customHeight="1">
      <c r="A73" s="10" t="s">
        <v>7</v>
      </c>
      <c r="B73" s="11" t="s">
        <v>6</v>
      </c>
      <c r="C73" s="8" t="s">
        <v>1</v>
      </c>
      <c r="D73" s="20">
        <v>0</v>
      </c>
      <c r="E73" s="20">
        <v>0</v>
      </c>
      <c r="F73" s="20">
        <v>0</v>
      </c>
      <c r="G73" s="20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7">
        <v>0</v>
      </c>
      <c r="BZ73" s="17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2" t="s">
        <v>0</v>
      </c>
    </row>
    <row r="74" spans="1:95" ht="39.75" customHeight="1">
      <c r="A74" s="10" t="s">
        <v>5</v>
      </c>
      <c r="B74" s="14" t="s">
        <v>4</v>
      </c>
      <c r="C74" s="8" t="s">
        <v>1</v>
      </c>
      <c r="D74" s="20">
        <v>0</v>
      </c>
      <c r="E74" s="20">
        <v>0</v>
      </c>
      <c r="F74" s="20">
        <v>0</v>
      </c>
      <c r="G74" s="20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7">
        <v>0</v>
      </c>
      <c r="BY74" s="17">
        <v>0</v>
      </c>
      <c r="BZ74" s="17">
        <v>0</v>
      </c>
      <c r="CA74" s="17">
        <v>0</v>
      </c>
      <c r="CB74" s="17">
        <v>0</v>
      </c>
      <c r="CC74" s="17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</v>
      </c>
      <c r="CK74" s="17">
        <v>0</v>
      </c>
      <c r="CL74" s="17">
        <v>0</v>
      </c>
      <c r="CM74" s="17">
        <v>0</v>
      </c>
      <c r="CN74" s="17">
        <v>0</v>
      </c>
      <c r="CO74" s="17">
        <v>0</v>
      </c>
      <c r="CP74" s="17">
        <v>0</v>
      </c>
      <c r="CQ74" s="12" t="s">
        <v>0</v>
      </c>
    </row>
    <row r="75" spans="1:95" ht="39.75" customHeight="1">
      <c r="A75" s="10" t="s">
        <v>3</v>
      </c>
      <c r="B75" s="14" t="s">
        <v>2</v>
      </c>
      <c r="C75" s="8" t="s">
        <v>1</v>
      </c>
      <c r="D75" s="20">
        <v>0</v>
      </c>
      <c r="E75" s="20">
        <v>0</v>
      </c>
      <c r="F75" s="20">
        <v>0</v>
      </c>
      <c r="G75" s="20">
        <v>0</v>
      </c>
      <c r="H75" s="17" t="str">
        <f>H76</f>
        <v>нд</v>
      </c>
      <c r="I75" s="17" t="str">
        <f t="shared" ref="I75:AR75" si="282">I76</f>
        <v>нд</v>
      </c>
      <c r="J75" s="17" t="str">
        <f t="shared" si="282"/>
        <v>нд</v>
      </c>
      <c r="K75" s="17" t="str">
        <f t="shared" si="282"/>
        <v>нд</v>
      </c>
      <c r="L75" s="17" t="str">
        <f t="shared" si="282"/>
        <v>нд</v>
      </c>
      <c r="M75" s="17" t="str">
        <f t="shared" si="282"/>
        <v>нд</v>
      </c>
      <c r="N75" s="17">
        <f t="shared" si="282"/>
        <v>0</v>
      </c>
      <c r="O75" s="17">
        <f t="shared" si="282"/>
        <v>0</v>
      </c>
      <c r="P75" s="17">
        <f t="shared" si="282"/>
        <v>8.0520563999999997</v>
      </c>
      <c r="Q75" s="17">
        <f t="shared" si="282"/>
        <v>9.0123100199999993</v>
      </c>
      <c r="R75" s="17" t="str">
        <f t="shared" si="282"/>
        <v>нд</v>
      </c>
      <c r="S75" s="17" t="str">
        <f t="shared" si="282"/>
        <v>нд</v>
      </c>
      <c r="T75" s="17">
        <f t="shared" si="282"/>
        <v>9.0123100199999993</v>
      </c>
      <c r="U75" s="17">
        <f t="shared" si="282"/>
        <v>9.0123100199999993</v>
      </c>
      <c r="V75" s="17">
        <f t="shared" si="282"/>
        <v>0</v>
      </c>
      <c r="W75" s="17">
        <f t="shared" si="282"/>
        <v>9.0123100199999993</v>
      </c>
      <c r="X75" s="17">
        <f t="shared" si="282"/>
        <v>9.0123100199999993</v>
      </c>
      <c r="Y75" s="17">
        <f t="shared" si="282"/>
        <v>0</v>
      </c>
      <c r="Z75" s="17">
        <f t="shared" si="282"/>
        <v>0</v>
      </c>
      <c r="AA75" s="17">
        <f t="shared" si="282"/>
        <v>0</v>
      </c>
      <c r="AB75" s="17">
        <f t="shared" si="282"/>
        <v>0</v>
      </c>
      <c r="AC75" s="17">
        <f t="shared" si="282"/>
        <v>0</v>
      </c>
      <c r="AD75" s="17">
        <f t="shared" si="282"/>
        <v>0</v>
      </c>
      <c r="AE75" s="17">
        <f t="shared" si="282"/>
        <v>0</v>
      </c>
      <c r="AF75" s="17">
        <f t="shared" si="282"/>
        <v>0</v>
      </c>
      <c r="AG75" s="17">
        <f t="shared" si="282"/>
        <v>0</v>
      </c>
      <c r="AH75" s="17">
        <f t="shared" si="282"/>
        <v>0</v>
      </c>
      <c r="AI75" s="17">
        <f t="shared" si="282"/>
        <v>9.0123100199999993</v>
      </c>
      <c r="AJ75" s="17">
        <f t="shared" si="282"/>
        <v>0</v>
      </c>
      <c r="AK75" s="17">
        <f t="shared" si="282"/>
        <v>0</v>
      </c>
      <c r="AL75" s="17">
        <f t="shared" si="282"/>
        <v>0</v>
      </c>
      <c r="AM75" s="17">
        <f t="shared" si="282"/>
        <v>9.0123100199999993</v>
      </c>
      <c r="AN75" s="17">
        <f t="shared" si="282"/>
        <v>9.0123100199999993</v>
      </c>
      <c r="AO75" s="17">
        <f t="shared" si="282"/>
        <v>0</v>
      </c>
      <c r="AP75" s="17">
        <f t="shared" si="282"/>
        <v>0</v>
      </c>
      <c r="AQ75" s="17">
        <f t="shared" si="282"/>
        <v>7.51</v>
      </c>
      <c r="AR75" s="17">
        <f t="shared" si="282"/>
        <v>1.5023100199999995</v>
      </c>
      <c r="AS75" s="17">
        <f t="shared" ref="AS75" si="283">AS76</f>
        <v>0</v>
      </c>
      <c r="AT75" s="17">
        <f t="shared" ref="AT75" si="284">AT76</f>
        <v>0</v>
      </c>
      <c r="AU75" s="17">
        <f t="shared" ref="AU75" si="285">AU76</f>
        <v>0</v>
      </c>
      <c r="AV75" s="17">
        <f t="shared" ref="AV75" si="286">AV76</f>
        <v>0</v>
      </c>
      <c r="AW75" s="17">
        <f t="shared" ref="AW75" si="287">AW76</f>
        <v>0</v>
      </c>
      <c r="AX75" s="17">
        <f t="shared" ref="AX75" si="288">AX76</f>
        <v>0</v>
      </c>
      <c r="AY75" s="17">
        <f t="shared" ref="AY75" si="289">AY76</f>
        <v>0</v>
      </c>
      <c r="AZ75" s="17">
        <f t="shared" ref="AZ75" si="290">AZ76</f>
        <v>0</v>
      </c>
      <c r="BA75" s="17">
        <f t="shared" ref="BA75" si="291">BA76</f>
        <v>0</v>
      </c>
      <c r="BB75" s="17">
        <f t="shared" ref="BB75" si="292">BB76</f>
        <v>0</v>
      </c>
      <c r="BC75" s="17">
        <f t="shared" ref="BC75" si="293">BC76</f>
        <v>0</v>
      </c>
      <c r="BD75" s="17">
        <f t="shared" ref="BD75" si="294">BD76</f>
        <v>0</v>
      </c>
      <c r="BE75" s="17">
        <f t="shared" ref="BE75" si="295">BE76</f>
        <v>0</v>
      </c>
      <c r="BF75" s="17">
        <f t="shared" ref="BF75" si="296">BF76</f>
        <v>0</v>
      </c>
      <c r="BG75" s="17">
        <f t="shared" ref="BG75" si="297">BG76</f>
        <v>0</v>
      </c>
      <c r="BH75" s="17">
        <f t="shared" ref="BH75" si="298">BH76</f>
        <v>0</v>
      </c>
      <c r="BI75" s="17">
        <f t="shared" ref="BI75" si="299">BI76</f>
        <v>0</v>
      </c>
      <c r="BJ75" s="17">
        <f t="shared" ref="BJ75" si="300">BJ76</f>
        <v>0</v>
      </c>
      <c r="BK75" s="17">
        <f t="shared" ref="BK75" si="301">BK76</f>
        <v>0</v>
      </c>
      <c r="BL75" s="17">
        <f t="shared" ref="BL75" si="302">BL76</f>
        <v>0</v>
      </c>
      <c r="BM75" s="17">
        <f t="shared" ref="BM75" si="303">BM76</f>
        <v>0</v>
      </c>
      <c r="BN75" s="17">
        <f t="shared" ref="BN75" si="304">BN76</f>
        <v>0</v>
      </c>
      <c r="BO75" s="17">
        <f t="shared" ref="BO75" si="305">BO76</f>
        <v>0</v>
      </c>
      <c r="BP75" s="17">
        <f t="shared" ref="BP75" si="306">BP76</f>
        <v>0</v>
      </c>
      <c r="BQ75" s="17">
        <f t="shared" ref="BQ75" si="307">BQ76</f>
        <v>0</v>
      </c>
      <c r="BR75" s="17">
        <f t="shared" ref="BR75" si="308">BR76</f>
        <v>0</v>
      </c>
      <c r="BS75" s="17">
        <f t="shared" ref="BS75" si="309">BS76</f>
        <v>0</v>
      </c>
      <c r="BT75" s="17">
        <f t="shared" ref="BT75" si="310">BT76</f>
        <v>0</v>
      </c>
      <c r="BU75" s="17">
        <f t="shared" ref="BU75" si="311">BU76</f>
        <v>0</v>
      </c>
      <c r="BV75" s="17">
        <f t="shared" ref="BV75" si="312">BV76</f>
        <v>0</v>
      </c>
      <c r="BW75" s="17">
        <f t="shared" ref="BW75" si="313">BW76</f>
        <v>0</v>
      </c>
      <c r="BX75" s="17">
        <f t="shared" ref="BX75" si="314">BX76</f>
        <v>0</v>
      </c>
      <c r="BY75" s="17">
        <f t="shared" ref="BY75" si="315">BY76</f>
        <v>0</v>
      </c>
      <c r="BZ75" s="17">
        <f t="shared" ref="BZ75" si="316">BZ76</f>
        <v>0</v>
      </c>
      <c r="CA75" s="17">
        <f t="shared" ref="CA75" si="317">CA76</f>
        <v>0</v>
      </c>
      <c r="CB75" s="17">
        <f t="shared" ref="CB75" si="318">CB76</f>
        <v>0</v>
      </c>
      <c r="CC75" s="17">
        <f t="shared" ref="CC75" si="319">CC76</f>
        <v>0</v>
      </c>
      <c r="CD75" s="17">
        <f t="shared" ref="CD75" si="320">CD76</f>
        <v>0</v>
      </c>
      <c r="CE75" s="17">
        <f t="shared" ref="CE75" si="321">CE76</f>
        <v>0</v>
      </c>
      <c r="CF75" s="17">
        <f t="shared" ref="CF75" si="322">CF76</f>
        <v>0</v>
      </c>
      <c r="CG75" s="17">
        <f t="shared" ref="CG75:CP75" si="323">CG76</f>
        <v>9.0123100199999993</v>
      </c>
      <c r="CH75" s="17">
        <f t="shared" si="323"/>
        <v>0</v>
      </c>
      <c r="CI75" s="17">
        <f t="shared" si="323"/>
        <v>0</v>
      </c>
      <c r="CJ75" s="17">
        <f t="shared" si="323"/>
        <v>0</v>
      </c>
      <c r="CK75" s="17">
        <f t="shared" si="323"/>
        <v>9.0123100199999993</v>
      </c>
      <c r="CL75" s="17">
        <f t="shared" si="323"/>
        <v>9.0123100199999993</v>
      </c>
      <c r="CM75" s="17">
        <f t="shared" si="323"/>
        <v>0</v>
      </c>
      <c r="CN75" s="17">
        <f t="shared" si="323"/>
        <v>0</v>
      </c>
      <c r="CO75" s="17">
        <f t="shared" si="323"/>
        <v>7.51</v>
      </c>
      <c r="CP75" s="17">
        <f t="shared" si="323"/>
        <v>1.5023100199999995</v>
      </c>
      <c r="CQ75" s="12" t="s">
        <v>0</v>
      </c>
    </row>
    <row r="76" spans="1:95" s="29" customFormat="1" ht="27" customHeight="1">
      <c r="A76" s="10" t="s">
        <v>185</v>
      </c>
      <c r="B76" s="28" t="s">
        <v>186</v>
      </c>
      <c r="C76" s="21" t="s">
        <v>218</v>
      </c>
      <c r="D76" s="28" t="s">
        <v>188</v>
      </c>
      <c r="E76" s="28">
        <v>2025</v>
      </c>
      <c r="F76" s="28">
        <v>2025</v>
      </c>
      <c r="G76" s="28">
        <v>2025</v>
      </c>
      <c r="H76" s="28" t="s">
        <v>0</v>
      </c>
      <c r="I76" s="28" t="s">
        <v>0</v>
      </c>
      <c r="J76" s="28" t="s">
        <v>0</v>
      </c>
      <c r="K76" s="28" t="s">
        <v>0</v>
      </c>
      <c r="L76" s="28" t="s">
        <v>0</v>
      </c>
      <c r="M76" s="28" t="s">
        <v>0</v>
      </c>
      <c r="N76" s="16">
        <v>0</v>
      </c>
      <c r="O76" s="16">
        <v>0</v>
      </c>
      <c r="P76" s="16">
        <f>6.710047*1.2</f>
        <v>8.0520563999999997</v>
      </c>
      <c r="Q76" s="16">
        <f>7.51025835*1.2</f>
        <v>9.0123100199999993</v>
      </c>
      <c r="R76" s="17" t="s">
        <v>0</v>
      </c>
      <c r="S76" s="17" t="s">
        <v>0</v>
      </c>
      <c r="T76" s="17">
        <f>Q76</f>
        <v>9.0123100199999993</v>
      </c>
      <c r="U76" s="16">
        <f>7.51025835*1.2</f>
        <v>9.0123100199999993</v>
      </c>
      <c r="V76" s="16">
        <v>0</v>
      </c>
      <c r="W76" s="17">
        <f>T76-O76-AD76</f>
        <v>9.0123100199999993</v>
      </c>
      <c r="X76" s="17">
        <f>U76-O76-AD76</f>
        <v>9.0123100199999993</v>
      </c>
      <c r="Y76" s="17">
        <v>0</v>
      </c>
      <c r="Z76" s="17">
        <v>0</v>
      </c>
      <c r="AA76" s="17">
        <v>0</v>
      </c>
      <c r="AB76" s="17">
        <v>0</v>
      </c>
      <c r="AC76" s="17">
        <f t="shared" ref="AC76" si="324">Y76-AB76</f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f t="shared" ref="AH76" si="325">AD76-AG76</f>
        <v>0</v>
      </c>
      <c r="AI76" s="17">
        <f>7.51025835*1.2</f>
        <v>9.0123100199999993</v>
      </c>
      <c r="AJ76" s="17">
        <v>0</v>
      </c>
      <c r="AK76" s="17">
        <v>0</v>
      </c>
      <c r="AL76" s="17">
        <v>0</v>
      </c>
      <c r="AM76" s="17">
        <f t="shared" ref="AM76" si="326">AI76-AL76</f>
        <v>9.0123100199999993</v>
      </c>
      <c r="AN76" s="17">
        <f>7.51025835*1.2</f>
        <v>9.0123100199999993</v>
      </c>
      <c r="AO76" s="17">
        <v>0</v>
      </c>
      <c r="AP76" s="17">
        <v>0</v>
      </c>
      <c r="AQ76" s="17">
        <f>7.51</f>
        <v>7.51</v>
      </c>
      <c r="AR76" s="17">
        <f t="shared" ref="AR76" si="327">AN76-AQ76</f>
        <v>1.5023100199999995</v>
      </c>
      <c r="AS76" s="17">
        <v>0</v>
      </c>
      <c r="AT76" s="17">
        <v>0</v>
      </c>
      <c r="AU76" s="17">
        <v>0</v>
      </c>
      <c r="AV76" s="17">
        <v>0</v>
      </c>
      <c r="AW76" s="17">
        <f t="shared" ref="AW76" si="328">AS76-AV76</f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f t="shared" ref="BB76" si="329">AX76-BA76</f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f t="shared" ref="BG76" si="330">BC76-BF76</f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f t="shared" ref="BL76" si="331">BH76-BK76</f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f t="shared" ref="BQ76" si="332">BM76-BP76</f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f t="shared" ref="BV76" si="333">BR76-BU76</f>
        <v>0</v>
      </c>
      <c r="BW76" s="17">
        <v>0</v>
      </c>
      <c r="BX76" s="17">
        <v>0</v>
      </c>
      <c r="BY76" s="17">
        <v>0</v>
      </c>
      <c r="BZ76" s="17">
        <v>0</v>
      </c>
      <c r="CA76" s="17">
        <f t="shared" ref="CA76" si="334">BW76-BZ76</f>
        <v>0</v>
      </c>
      <c r="CB76" s="17">
        <v>0</v>
      </c>
      <c r="CC76" s="17">
        <v>0</v>
      </c>
      <c r="CD76" s="17">
        <v>0</v>
      </c>
      <c r="CE76" s="17">
        <v>0</v>
      </c>
      <c r="CF76" s="17">
        <f t="shared" ref="CF76" si="335">CB76-CE76</f>
        <v>0</v>
      </c>
      <c r="CG76" s="17">
        <f>AI76+AS76+BC76+BM76+BW76</f>
        <v>9.0123100199999993</v>
      </c>
      <c r="CH76" s="17">
        <f t="shared" ref="CH76" si="336">AJ76+AT76+BD76+BN76+BX76</f>
        <v>0</v>
      </c>
      <c r="CI76" s="17">
        <f t="shared" ref="CI76" si="337">AK76+AU76+BE76+BO76+BY76</f>
        <v>0</v>
      </c>
      <c r="CJ76" s="17">
        <f t="shared" ref="CJ76" si="338">AL76+AV76+BF76+BP76+BZ76</f>
        <v>0</v>
      </c>
      <c r="CK76" s="17">
        <f t="shared" ref="CK76" si="339">AM76+AW76+BG76+BQ76+CA76</f>
        <v>9.0123100199999993</v>
      </c>
      <c r="CL76" s="17">
        <f t="shared" ref="CL76" si="340">AN76+AX76+BH76+BR76+CB76</f>
        <v>9.0123100199999993</v>
      </c>
      <c r="CM76" s="17">
        <f t="shared" ref="CM76" si="341">AO76+AY76+BI76+BS76+CC76</f>
        <v>0</v>
      </c>
      <c r="CN76" s="17">
        <f t="shared" ref="CN76" si="342">AP76+AZ76+BJ76+BT76+CD76</f>
        <v>0</v>
      </c>
      <c r="CO76" s="17">
        <f t="shared" ref="CO76" si="343">AQ76+BA76+BK76+BU76+CE76</f>
        <v>7.51</v>
      </c>
      <c r="CP76" s="17">
        <f t="shared" ref="CP76" si="344">AR76+BB76+BL76+BV76+CF76</f>
        <v>1.5023100199999995</v>
      </c>
      <c r="CQ76" s="12" t="s">
        <v>0</v>
      </c>
    </row>
    <row r="77" spans="1:95">
      <c r="AN77" s="22"/>
      <c r="BR77" s="22"/>
      <c r="CB77" s="22"/>
    </row>
    <row r="78" spans="1:95">
      <c r="AN78" s="22"/>
      <c r="BR78" s="22"/>
      <c r="CB78" s="22"/>
    </row>
    <row r="79" spans="1:95">
      <c r="AN79" s="22"/>
      <c r="BR79" s="22"/>
      <c r="CB79" s="22"/>
    </row>
    <row r="80" spans="1:95">
      <c r="AN80" s="22"/>
      <c r="BR80" s="22"/>
      <c r="CB80" s="22"/>
    </row>
    <row r="81" spans="40:70">
      <c r="AN81" s="22"/>
      <c r="BR81" s="22"/>
    </row>
    <row r="82" spans="40:70">
      <c r="AN82" s="22"/>
      <c r="BR82" s="22"/>
    </row>
    <row r="83" spans="40:70">
      <c r="AN83" s="22"/>
      <c r="BR83" s="22"/>
    </row>
    <row r="84" spans="40:70">
      <c r="AN84" s="22"/>
      <c r="BR84" s="22"/>
    </row>
    <row r="85" spans="40:70">
      <c r="AN85" s="22"/>
      <c r="BR85" s="22"/>
    </row>
    <row r="86" spans="40:70">
      <c r="AN86" s="22"/>
      <c r="BR86" s="22"/>
    </row>
    <row r="87" spans="40:70">
      <c r="AN87" s="22"/>
      <c r="BR87" s="22"/>
    </row>
  </sheetData>
  <mergeCells count="46">
    <mergeCell ref="T14:U15"/>
    <mergeCell ref="V14:X15"/>
    <mergeCell ref="AD15:AH15"/>
    <mergeCell ref="P14:S14"/>
    <mergeCell ref="Y14:AH14"/>
    <mergeCell ref="A13:CQ13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CQ14:CQ16"/>
    <mergeCell ref="H15:J15"/>
    <mergeCell ref="K15:M15"/>
    <mergeCell ref="P15:Q15"/>
    <mergeCell ref="R15:S15"/>
    <mergeCell ref="Y15:AC15"/>
    <mergeCell ref="A12:CQ12"/>
    <mergeCell ref="B1:CQ1"/>
    <mergeCell ref="B2:CQ2"/>
    <mergeCell ref="B3:CQ3"/>
    <mergeCell ref="B4:CQ4"/>
    <mergeCell ref="A5:CQ5"/>
    <mergeCell ref="A6:CQ6"/>
    <mergeCell ref="A7:CQ7"/>
    <mergeCell ref="A8:CQ8"/>
    <mergeCell ref="A9:CQ9"/>
    <mergeCell ref="A10:CQ10"/>
    <mergeCell ref="A11:CQ11"/>
    <mergeCell ref="AS15:AW15"/>
    <mergeCell ref="AX15:BB15"/>
    <mergeCell ref="BC15:BG15"/>
    <mergeCell ref="BH15:BL15"/>
    <mergeCell ref="AI14:CP14"/>
    <mergeCell ref="CB15:CF15"/>
    <mergeCell ref="AI15:AM15"/>
    <mergeCell ref="AN15:AR15"/>
    <mergeCell ref="BM15:BQ15"/>
    <mergeCell ref="BR15:BV15"/>
    <mergeCell ref="BW15:CA15"/>
    <mergeCell ref="CG15:CK15"/>
    <mergeCell ref="CL15:CP15"/>
  </mergeCells>
  <printOptions horizontalCentered="1"/>
  <pageMargins left="0.39370078740157483" right="0.39370078740157483" top="0.55118110236220474" bottom="0.55118110236220474" header="0.31496062992125984" footer="0.31496062992125984"/>
  <pageSetup paperSize="8" scale="10" fitToWidth="2" fitToHeight="5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Ф_2 </vt:lpstr>
      <vt:lpstr>'Ф_2 '!Заголовки_для_печати</vt:lpstr>
      <vt:lpstr>'Ф_2 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cp:lastPrinted>2018-02-19T10:29:56Z</cp:lastPrinted>
  <dcterms:created xsi:type="dcterms:W3CDTF">2017-02-27T13:56:35Z</dcterms:created>
  <dcterms:modified xsi:type="dcterms:W3CDTF">2025-04-26T08:48:37Z</dcterms:modified>
</cp:coreProperties>
</file>